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0" windowHeight="0"/>
  </bookViews>
  <sheets>
    <sheet name="Rekapitulace stavby" sheetId="1" r:id="rId1"/>
    <sheet name="J - Demontáže a bourání" sheetId="2" r:id="rId2"/>
    <sheet name="K - Nové konstrukce" sheetId="3" r:id="rId3"/>
    <sheet name="L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'J - Demontáže a bourání'!$C$87:$K$137</definedName>
    <definedName name="_xlnm.Print_Area" localSheetId="1">'J - Demontáže a bourání'!$C$4:$J$39,'J - Demontáže a bourání'!$C$75:$K$137</definedName>
    <definedName name="_xlnm.Print_Titles" localSheetId="1">'J - Demontáže a bourání'!$87:$87</definedName>
    <definedName name="_xlnm._FilterDatabase" localSheetId="2" hidden="1">'K - Nové konstrukce'!$C$92:$K$258</definedName>
    <definedName name="_xlnm.Print_Area" localSheetId="2">'K - Nové konstrukce'!$C$4:$J$39,'K - Nové konstrukce'!$C$80:$K$258</definedName>
    <definedName name="_xlnm.Print_Titles" localSheetId="2">'K - Nové konstrukce'!$92:$92</definedName>
    <definedName name="_xlnm._FilterDatabase" localSheetId="3" hidden="1">'L - VRN'!$C$81:$K$89</definedName>
    <definedName name="_xlnm.Print_Area" localSheetId="3">'L - VRN'!$C$4:$J$39,'L - VRN'!$C$69:$K$89</definedName>
    <definedName name="_xlnm.Print_Titles" localSheetId="3">'L - VRN'!$81:$81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T87"/>
  <c r="R88"/>
  <c r="R87"/>
  <c r="P88"/>
  <c r="P87"/>
  <c r="BI85"/>
  <c r="BH85"/>
  <c r="BG85"/>
  <c r="BF85"/>
  <c r="T85"/>
  <c r="T84"/>
  <c r="T83"/>
  <c r="T82"/>
  <c r="R85"/>
  <c r="R84"/>
  <c r="R83"/>
  <c r="R82"/>
  <c r="P85"/>
  <c r="P84"/>
  <c r="P83"/>
  <c r="P82"/>
  <c i="1" r="AU57"/>
  <c i="4" r="J79"/>
  <c r="J78"/>
  <c r="F78"/>
  <c r="F76"/>
  <c r="E74"/>
  <c r="J55"/>
  <c r="J54"/>
  <c r="F54"/>
  <c r="F52"/>
  <c r="E50"/>
  <c r="J18"/>
  <c r="E18"/>
  <c r="F79"/>
  <c r="J17"/>
  <c r="J12"/>
  <c r="J52"/>
  <c r="E7"/>
  <c r="E72"/>
  <c i="3" r="J37"/>
  <c r="J36"/>
  <c i="1" r="AY56"/>
  <c i="3" r="J35"/>
  <c i="1" r="AX56"/>
  <c i="3" r="BI240"/>
  <c r="BH240"/>
  <c r="BG240"/>
  <c r="BF240"/>
  <c r="T240"/>
  <c r="R240"/>
  <c r="P240"/>
  <c r="BI238"/>
  <c r="BH238"/>
  <c r="BG238"/>
  <c r="BF238"/>
  <c r="T238"/>
  <c r="R238"/>
  <c r="P238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55"/>
  <c r="J17"/>
  <c r="J12"/>
  <c r="J87"/>
  <c r="E7"/>
  <c r="E48"/>
  <c i="2" r="J37"/>
  <c r="J36"/>
  <c i="1" r="AY55"/>
  <c i="2" r="J35"/>
  <c i="1" r="AX55"/>
  <c i="2" r="BI135"/>
  <c r="BH135"/>
  <c r="BG135"/>
  <c r="BF135"/>
  <c r="T135"/>
  <c r="T134"/>
  <c r="R135"/>
  <c r="R134"/>
  <c r="P135"/>
  <c r="P134"/>
  <c r="BI127"/>
  <c r="BH127"/>
  <c r="BG127"/>
  <c r="BF127"/>
  <c r="T127"/>
  <c r="T126"/>
  <c r="R127"/>
  <c r="R126"/>
  <c r="P127"/>
  <c r="P126"/>
  <c r="BI124"/>
  <c r="BH124"/>
  <c r="BG124"/>
  <c r="BF124"/>
  <c r="T124"/>
  <c r="T123"/>
  <c r="R124"/>
  <c r="R123"/>
  <c r="P124"/>
  <c r="P123"/>
  <c r="BI116"/>
  <c r="BH116"/>
  <c r="BG116"/>
  <c r="BF116"/>
  <c r="T116"/>
  <c r="T115"/>
  <c r="R116"/>
  <c r="R115"/>
  <c r="P116"/>
  <c r="P115"/>
  <c r="BI112"/>
  <c r="BH112"/>
  <c r="BG112"/>
  <c r="BF112"/>
  <c r="T112"/>
  <c r="T111"/>
  <c r="R112"/>
  <c r="R111"/>
  <c r="P112"/>
  <c r="P111"/>
  <c r="BI108"/>
  <c r="BH108"/>
  <c r="BG108"/>
  <c r="BF108"/>
  <c r="T108"/>
  <c r="T107"/>
  <c r="T106"/>
  <c r="R108"/>
  <c r="R107"/>
  <c r="R106"/>
  <c r="P108"/>
  <c r="P107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2" r="J112"/>
  <c r="BK102"/>
  <c r="BK93"/>
  <c r="J108"/>
  <c r="J104"/>
  <c r="J97"/>
  <c i="1" r="AS54"/>
  <c i="2" r="J100"/>
  <c i="3" r="BK195"/>
  <c r="J169"/>
  <c r="J149"/>
  <c r="BK138"/>
  <c r="J127"/>
  <c r="J240"/>
  <c r="BK214"/>
  <c r="BK185"/>
  <c r="BK180"/>
  <c r="J174"/>
  <c r="J167"/>
  <c r="J154"/>
  <c r="J138"/>
  <c r="J232"/>
  <c r="J197"/>
  <c r="BK187"/>
  <c r="J172"/>
  <c r="BK161"/>
  <c r="BK121"/>
  <c r="BK232"/>
  <c r="J204"/>
  <c r="J157"/>
  <c r="BK148"/>
  <c i="4" r="J88"/>
  <c i="2" r="J135"/>
  <c r="BK97"/>
  <c r="BK135"/>
  <c r="J116"/>
  <c r="J127"/>
  <c r="BK100"/>
  <c r="J91"/>
  <c r="BK124"/>
  <c r="BK112"/>
  <c r="BK91"/>
  <c i="3" r="J217"/>
  <c r="BK174"/>
  <c r="BK164"/>
  <c r="BK144"/>
  <c r="J131"/>
  <c r="BK102"/>
  <c r="J228"/>
  <c r="BK191"/>
  <c r="J183"/>
  <c r="J178"/>
  <c r="BK172"/>
  <c r="J148"/>
  <c r="BK134"/>
  <c r="BK100"/>
  <c r="BK208"/>
  <c r="BK188"/>
  <c r="BK178"/>
  <c r="J164"/>
  <c r="BK127"/>
  <c r="J96"/>
  <c r="BK228"/>
  <c r="BK211"/>
  <c r="J153"/>
  <c r="BK142"/>
  <c i="2" r="BK116"/>
  <c r="BK108"/>
  <c r="J95"/>
  <c r="J124"/>
  <c r="BK95"/>
  <c r="J102"/>
  <c r="J93"/>
  <c r="BK127"/>
  <c r="BK104"/>
  <c i="3" r="J224"/>
  <c r="J220"/>
  <c r="J187"/>
  <c r="BK145"/>
  <c r="J134"/>
  <c r="BK96"/>
  <c r="BK217"/>
  <c r="J188"/>
  <c r="BK157"/>
  <c r="J142"/>
  <c r="J102"/>
  <c r="J211"/>
  <c r="J195"/>
  <c r="J180"/>
  <c r="BK167"/>
  <c r="BK153"/>
  <c r="BK240"/>
  <c r="BK224"/>
  <c r="J208"/>
  <c r="J185"/>
  <c r="J145"/>
  <c i="4" r="BK85"/>
  <c r="BK88"/>
  <c i="3" r="BK238"/>
  <c r="BK204"/>
  <c r="J161"/>
  <c r="J144"/>
  <c r="BK131"/>
  <c r="J214"/>
  <c r="J191"/>
  <c r="BK183"/>
  <c r="BK169"/>
  <c r="BK154"/>
  <c r="J100"/>
  <c r="J238"/>
  <c r="BK220"/>
  <c r="BK197"/>
  <c r="BK149"/>
  <c r="J121"/>
  <c i="4" r="J85"/>
  <c i="2" l="1" r="T90"/>
  <c r="T89"/>
  <c r="T88"/>
  <c i="3" r="T99"/>
  <c r="T94"/>
  <c r="T130"/>
  <c r="P141"/>
  <c r="P147"/>
  <c r="BK156"/>
  <c r="J156"/>
  <c r="J68"/>
  <c r="P163"/>
  <c r="BK182"/>
  <c r="J182"/>
  <c r="J70"/>
  <c r="R190"/>
  <c r="T219"/>
  <c r="T237"/>
  <c i="2" r="BK90"/>
  <c r="J90"/>
  <c r="J61"/>
  <c i="3" r="R99"/>
  <c r="R94"/>
  <c r="P130"/>
  <c r="T141"/>
  <c r="BK147"/>
  <c r="J147"/>
  <c r="J67"/>
  <c r="P156"/>
  <c r="BK163"/>
  <c r="J163"/>
  <c r="J69"/>
  <c r="R182"/>
  <c r="P190"/>
  <c r="R219"/>
  <c r="R237"/>
  <c i="2" r="R90"/>
  <c r="R89"/>
  <c r="R88"/>
  <c i="3" r="P99"/>
  <c r="P94"/>
  <c r="R130"/>
  <c r="BK141"/>
  <c r="J141"/>
  <c r="J66"/>
  <c r="T147"/>
  <c r="R156"/>
  <c r="R163"/>
  <c r="P182"/>
  <c r="BK190"/>
  <c r="J190"/>
  <c r="J71"/>
  <c r="BK219"/>
  <c r="J219"/>
  <c r="J72"/>
  <c r="P237"/>
  <c i="2" r="P90"/>
  <c r="P89"/>
  <c r="P88"/>
  <c i="1" r="AU55"/>
  <c i="3" r="BK99"/>
  <c r="J99"/>
  <c r="J62"/>
  <c r="BK130"/>
  <c r="J130"/>
  <c r="J63"/>
  <c r="R141"/>
  <c r="R147"/>
  <c r="T156"/>
  <c r="T163"/>
  <c r="T182"/>
  <c r="T190"/>
  <c r="P219"/>
  <c r="BK237"/>
  <c r="J237"/>
  <c r="J73"/>
  <c i="2" r="BK111"/>
  <c r="J111"/>
  <c r="J64"/>
  <c r="BK115"/>
  <c r="J115"/>
  <c r="J65"/>
  <c r="BK123"/>
  <c r="J123"/>
  <c r="J66"/>
  <c i="3" r="BK137"/>
  <c r="J137"/>
  <c r="J64"/>
  <c r="BK95"/>
  <c r="J95"/>
  <c r="J61"/>
  <c i="4" r="BK84"/>
  <c r="J84"/>
  <c r="J61"/>
  <c i="2" r="BK107"/>
  <c r="J107"/>
  <c r="J63"/>
  <c r="BK126"/>
  <c r="J126"/>
  <c r="J67"/>
  <c r="BK134"/>
  <c r="J134"/>
  <c r="J68"/>
  <c i="4" r="BK87"/>
  <c r="J87"/>
  <c r="J62"/>
  <c r="E48"/>
  <c r="F55"/>
  <c r="BE88"/>
  <c r="J76"/>
  <c r="BE85"/>
  <c i="2" r="BK89"/>
  <c r="J89"/>
  <c r="J60"/>
  <c i="3" r="E83"/>
  <c r="BE96"/>
  <c r="BE100"/>
  <c r="BE102"/>
  <c r="BE127"/>
  <c r="BE131"/>
  <c r="BE161"/>
  <c r="BE164"/>
  <c r="BE178"/>
  <c r="BE180"/>
  <c r="BE187"/>
  <c r="BE191"/>
  <c r="BE204"/>
  <c r="BE214"/>
  <c r="BE240"/>
  <c r="J52"/>
  <c r="F90"/>
  <c r="BE134"/>
  <c r="BE138"/>
  <c r="BE145"/>
  <c r="BE148"/>
  <c r="BE217"/>
  <c r="BE220"/>
  <c r="BE224"/>
  <c r="BE228"/>
  <c r="BE232"/>
  <c r="BE238"/>
  <c r="BE121"/>
  <c r="BE142"/>
  <c r="BE144"/>
  <c r="BE149"/>
  <c r="BE169"/>
  <c r="BE185"/>
  <c r="BE195"/>
  <c r="BE208"/>
  <c r="BE153"/>
  <c r="BE154"/>
  <c r="BE157"/>
  <c r="BE167"/>
  <c r="BE172"/>
  <c r="BE174"/>
  <c r="BE183"/>
  <c r="BE188"/>
  <c r="BE197"/>
  <c r="BE211"/>
  <c i="2" r="E48"/>
  <c r="BE93"/>
  <c r="BE95"/>
  <c r="BE97"/>
  <c r="BE100"/>
  <c r="F55"/>
  <c r="J82"/>
  <c r="BE102"/>
  <c r="BE108"/>
  <c r="BE112"/>
  <c r="BE116"/>
  <c r="BE124"/>
  <c r="BE91"/>
  <c r="BE104"/>
  <c r="BE127"/>
  <c r="BE135"/>
  <c r="F36"/>
  <c i="1" r="BC55"/>
  <c i="3" r="F35"/>
  <c i="1" r="BB56"/>
  <c i="3" r="F36"/>
  <c i="1" r="BC56"/>
  <c i="2" r="F37"/>
  <c i="1" r="BD55"/>
  <c i="2" r="J34"/>
  <c i="1" r="AW55"/>
  <c i="3" r="F34"/>
  <c i="1" r="BA56"/>
  <c i="4" r="F34"/>
  <c i="1" r="BA57"/>
  <c i="2" r="F34"/>
  <c i="1" r="BA55"/>
  <c i="3" r="J34"/>
  <c i="1" r="AW56"/>
  <c i="4" r="F35"/>
  <c i="1" r="BB57"/>
  <c i="4" r="J34"/>
  <c i="1" r="AW57"/>
  <c i="2" r="F35"/>
  <c i="1" r="BB55"/>
  <c i="3" r="F37"/>
  <c i="1" r="BD56"/>
  <c i="4" r="F37"/>
  <c i="1" r="BD57"/>
  <c i="4" r="F36"/>
  <c i="1" r="BC57"/>
  <c i="3" l="1" r="R140"/>
  <c r="R93"/>
  <c r="T140"/>
  <c r="T93"/>
  <c r="P140"/>
  <c r="P93"/>
  <c i="1" r="AU56"/>
  <c i="3" r="BK140"/>
  <c r="J140"/>
  <c r="J65"/>
  <c i="2" r="BK106"/>
  <c r="J106"/>
  <c r="J62"/>
  <c i="3" r="BK94"/>
  <c r="J94"/>
  <c r="J60"/>
  <c i="4" r="BK83"/>
  <c r="J83"/>
  <c r="J60"/>
  <c i="2" r="BK88"/>
  <c r="J88"/>
  <c r="J59"/>
  <c i="3" r="F33"/>
  <c i="1" r="AZ56"/>
  <c i="2" r="F33"/>
  <c i="1" r="AZ55"/>
  <c i="4" r="J33"/>
  <c i="1" r="AV57"/>
  <c r="AT57"/>
  <c i="4" r="F33"/>
  <c i="1" r="AZ57"/>
  <c r="BC54"/>
  <c r="AY54"/>
  <c i="2" r="J33"/>
  <c i="1" r="AV55"/>
  <c r="AT55"/>
  <c r="BB54"/>
  <c r="W31"/>
  <c r="BA54"/>
  <c r="AW54"/>
  <c r="AK30"/>
  <c r="BD54"/>
  <c r="W33"/>
  <c i="3" r="J33"/>
  <c i="1" r="AV56"/>
  <c r="AT56"/>
  <c r="AU54"/>
  <c i="4" l="1" r="BK82"/>
  <c r="J82"/>
  <c i="3" r="BK93"/>
  <c r="J93"/>
  <c r="J59"/>
  <c i="4" r="J30"/>
  <c i="1" r="AG57"/>
  <c i="2" r="J30"/>
  <c i="1" r="AG55"/>
  <c r="W30"/>
  <c r="W32"/>
  <c r="AX54"/>
  <c r="AZ54"/>
  <c r="W29"/>
  <c i="4" l="1" r="J39"/>
  <c r="J59"/>
  <c i="2" r="J39"/>
  <c i="1" r="AN55"/>
  <c r="AN57"/>
  <c i="3" r="J30"/>
  <c i="1" r="AG56"/>
  <c r="AG54"/>
  <c r="AK26"/>
  <c r="AV54"/>
  <c r="AK29"/>
  <c r="AK35"/>
  <c i="3" l="1" r="J39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<sst xmlns="http://schemas.openxmlformats.org/spreadsheetml/2006/main">
  <si>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</si>
  <si>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</si>
  <si>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</si>
  <si>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</si>
  <si>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</si>
  <si>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{6ec2611f-9d03-41ae-b863-7cba550d51e8}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</si>
  <si>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</si>
  <si>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</si>
  <si>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</si>
  <si>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</si>
  <si>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</si>
  <si>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</si>
  <si>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</si>
  <si>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</si>
  <si>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P23-2123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</si>
  <si>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</si>
  <si>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</si>
  <si>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ÚPRAVY UČEBNY GRAFICKÉHO DESIGNU</t>
  </si>
  <si>
    <t>KSO:</t>
  </si>
  <si>
    <t/>
  </si>
  <si>
    <t>CC-CZ:</t>
  </si>
  <si>
    <t>Místo:</t>
  </si>
  <si>
    <t xml:space="preserve"> Plzeň, Škroupova 13</t>
  </si>
  <si>
    <t>Datum:</t>
  </si>
  <si>
    <t>4. 7. 2023</t>
  </si>
  <si>
    <t>Zadavatel:</t>
  </si>
  <si>
    <t>IČ:</t>
  </si>
  <si>
    <t>00523925</t>
  </si>
  <si>
    <t xml:space="preserve">Integrovaná střední škola živnostenská </t>
  </si>
  <si>
    <t>DIČ:</t>
  </si>
  <si>
    <t>Uchazeč:</t>
  </si>
  <si>
    <t>Vyplň údaj</t>
  </si>
  <si>
    <t>Projektant:</t>
  </si>
  <si>
    <t>67891331</t>
  </si>
  <si>
    <t>Planteam, Na Výsluní 630, Líně - Sulkov</t>
  </si>
  <si>
    <t>True</t>
  </si>
  <si>
    <t>Zpracovatel:</t>
  </si>
  <si>
    <t xml:space="preserve"> Ing. Irena Potužáková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</si>
  <si>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</si>
  <si>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</si>
  <si>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</si>
  <si>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</si>
  <si>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</si>
  <si>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</si>
  <si>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</si>
  <si>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</si>
  <si>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</si>
  <si>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</si>
  <si>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</si>
  <si>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</si>
  <si>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</si>
  <si>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</si>
  <si>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</si>
  <si>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</si>
  <si>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</si>
  <si>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</si>
  <si>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</si>
  <si>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</si>
  <si>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</si>
  <si>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</si>
  <si>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</si>
  <si>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</si>
  <si>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</si>
  <si>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</si>
  <si>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</si>
  <si>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</si>
  <si>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</si>
  <si>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</si>
  <si>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</si>
  <si>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</si>
  <si>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</si>
  <si>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</si>
  <si>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</si>
  <si>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</si>
  <si>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</si>
  <si>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</si>
  <si>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</si>
  <si>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</si>
  <si>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</si>
  <si>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J</t>
  </si>
  <si>
    <t>Demontáže a bourání</t>
  </si>
  <si>
    <t>STA</t>
  </si>
  <si>
    <t>1</t>
  </si>
  <si>
    <t>{13f063e5-f0f4-4582-af0e-3e61cff7a589}</t>
  </si>
  <si>
    <t>2</t>
  </si>
  <si>
    <t>K</t>
  </si>
  <si>
    <t>Nové konstrukce</t>
  </si>
  <si>
    <t>{533f9265-cb7e-49e3-949e-22fcecdca88a}</t>
  </si>
  <si>
    <t>L</t>
  </si>
  <si>
    <t>VRN</t>
  </si>
  <si>
    <t>{54c88dc3-b805-4832-a261-853c1c2d87d2}</t>
  </si>
  <si>
    <t>KRYCÍ LIST SOUPISU PRACÍ</t>
  </si>
  <si>
    <t>Objekt:</t>
  </si>
  <si>
    <t>J - Demontáže a bourání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</si>
  <si>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</si>
  <si>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</si>
  <si>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</si>
  <si>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</si>
  <si>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</si>
  <si>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</si>
  <si>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</si>
  <si>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</si>
  <si>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</si>
  <si>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741 - Elektroinstalace - silnoproud</t>
  </si>
  <si>
    <t xml:space="preserve">    766 - Konstrukce truhlářské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</si>
  <si>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</si>
  <si>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</si>
  <si>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</si>
  <si>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</si>
  <si>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</si>
  <si>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</si>
  <si>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</si>
  <si>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</si>
  <si>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</si>
  <si>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</si>
  <si>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</si>
  <si>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</si>
  <si>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</si>
  <si>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</si>
  <si>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</si>
  <si>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</si>
  <si>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</si>
  <si>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</si>
  <si>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</si>
  <si>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</si>
  <si>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997006012</t>
  </si>
  <si>
    <t>Úprava stavebního odpadu třídění ruční</t>
  </si>
  <si>
    <t>t</t>
  </si>
  <si>
    <t>CS ÚRS 2023 02</t>
  </si>
  <si>
    <t>4</t>
  </si>
  <si>
    <t>-1035948744</t>
  </si>
  <si>
    <t>Online PSC</t>
  </si>
  <si>
    <t>https://podminky.urs.cz/item/CS_URS_2023_02/997006012</t>
  </si>
  <si>
    <t>997013214</t>
  </si>
  <si>
    <t>Vnitrostaveništní doprava suti a vybouraných hmot vodorovně do 50 m svisle ručně pro budovy a haly výšky přes 12 do 15 m</t>
  </si>
  <si>
    <t>-213957830</t>
  </si>
  <si>
    <t>https://podminky.urs.cz/item/CS_URS_2023_02/997013214</t>
  </si>
  <si>
    <t>3</t>
  </si>
  <si>
    <t>997013501</t>
  </si>
  <si>
    <t>Odvoz suti a vybouraných hmot na skládku nebo meziskládku se složením, na vzdálenost do 1 km</t>
  </si>
  <si>
    <t>1677624002</t>
  </si>
  <si>
    <t>https://podminky.urs.cz/item/CS_URS_2023_02/997013501</t>
  </si>
  <si>
    <t>997013509</t>
  </si>
  <si>
    <t>Odvoz suti a vybouraných hmot na skládku nebo meziskládku se složením, na vzdálenost Příplatek k ceně za každý další i započatý 1 km přes 1 km</t>
  </si>
  <si>
    <t>-208762280</t>
  </si>
  <si>
    <t>https://podminky.urs.cz/item/CS_URS_2023_02/997013509</t>
  </si>
  <si>
    <t>VV</t>
  </si>
  <si>
    <t>0,421*15 'Přepočtené koeficientem množství</t>
  </si>
  <si>
    <t>5</t>
  </si>
  <si>
    <t>997013511</t>
  </si>
  <si>
    <t>Odvoz suti a vybouraných hmot z meziskládky na skládku s naložením a se složením, na vzdálenost do 1 km</t>
  </si>
  <si>
    <t>-637145706</t>
  </si>
  <si>
    <t>https://podminky.urs.cz/item/CS_URS_2023_02/997013511</t>
  </si>
  <si>
    <t>6</t>
  </si>
  <si>
    <t>997013871</t>
  </si>
  <si>
    <t>Poplatek za uložení stavebního odpadu na recyklační skládce (skládkovné) směsného stavebního a demoličního zatříděného do Katalogu odpadů pod kódem 17 09 04</t>
  </si>
  <si>
    <t>-527340052</t>
  </si>
  <si>
    <t>https://podminky.urs.cz/item/CS_URS_2023_02/997013871</t>
  </si>
  <si>
    <t>7</t>
  </si>
  <si>
    <t>997013813</t>
  </si>
  <si>
    <t>Poplatek za uložení stavebního odpadu na skládce (skládkovné) z plastických hmot zatříděného do Katalogu odpadů pod kódem 17 02 03</t>
  </si>
  <si>
    <t>816780371</t>
  </si>
  <si>
    <t>https://podminky.urs.cz/item/CS_URS_2023_02/997013813</t>
  </si>
  <si>
    <t>PSV</t>
  </si>
  <si>
    <t>Práce a dodávky PSV</t>
  </si>
  <si>
    <t>722</t>
  </si>
  <si>
    <t>Zdravotechnika - vnitřní vodovod</t>
  </si>
  <si>
    <t>8</t>
  </si>
  <si>
    <t>722170804</t>
  </si>
  <si>
    <t>Demontáž rozvodů vody z plastů přes 25 do Ø 50 mm</t>
  </si>
  <si>
    <t>m</t>
  </si>
  <si>
    <t>16</t>
  </si>
  <si>
    <t>264694103</t>
  </si>
  <si>
    <t>https://podminky.urs.cz/item/CS_URS_2023_02/722170804</t>
  </si>
  <si>
    <t>20+15</t>
  </si>
  <si>
    <t>723</t>
  </si>
  <si>
    <t>Zdravotechnika - vnitřní plynovod</t>
  </si>
  <si>
    <t>9</t>
  </si>
  <si>
    <t>723150802</t>
  </si>
  <si>
    <t>Demontáž potrubí svařovaného z ocelových trubek hladkých přes 32 do Ø 44,5</t>
  </si>
  <si>
    <t>516248526</t>
  </si>
  <si>
    <t>https://podminky.urs.cz/item/CS_URS_2023_02/723150802</t>
  </si>
  <si>
    <t>18+15</t>
  </si>
  <si>
    <t>741</t>
  </si>
  <si>
    <t>Elektroinstalace - silnoproud</t>
  </si>
  <si>
    <t>10</t>
  </si>
  <si>
    <t>741371823</t>
  </si>
  <si>
    <t>Demontáž svítidel bez zachování funkčnosti (do suti) interiérových modulového systému zářivkových, délky přes 1100 mm</t>
  </si>
  <si>
    <t>kus</t>
  </si>
  <si>
    <t>-723933769</t>
  </si>
  <si>
    <t>https://podminky.urs.cz/item/CS_URS_2023_02/741371823</t>
  </si>
  <si>
    <t>kabinet</t>
  </si>
  <si>
    <t>3*3</t>
  </si>
  <si>
    <t>učebna</t>
  </si>
  <si>
    <t>Součet</t>
  </si>
  <si>
    <t>766</t>
  </si>
  <si>
    <t>Konstrukce truhlářské</t>
  </si>
  <si>
    <t>11</t>
  </si>
  <si>
    <t>766691914</t>
  </si>
  <si>
    <t>Ostatní práce vyvěšení nebo zavěšení křídel dřevěných dveřních, plochy do 2 m2</t>
  </si>
  <si>
    <t>466794038</t>
  </si>
  <si>
    <t>https://podminky.urs.cz/item/CS_URS_2023_02/766691914</t>
  </si>
  <si>
    <t>776</t>
  </si>
  <si>
    <t>Podlahy povlakové</t>
  </si>
  <si>
    <t>12</t>
  </si>
  <si>
    <t>776201812</t>
  </si>
  <si>
    <t>Demontáž povlakových podlahovin lepených ručně s podložkou</t>
  </si>
  <si>
    <t>m2</t>
  </si>
  <si>
    <t>-1075005695</t>
  </si>
  <si>
    <t>https://podminky.urs.cz/item/CS_URS_2023_02/776201812</t>
  </si>
  <si>
    <t>23,31</t>
  </si>
  <si>
    <t>40,26</t>
  </si>
  <si>
    <t>781</t>
  </si>
  <si>
    <t>Dokončovací práce - obklady</t>
  </si>
  <si>
    <t>13</t>
  </si>
  <si>
    <t>783806807</t>
  </si>
  <si>
    <t>Odstranění nátěrů z omítek odstraňovačem nátěrů s obroušením</t>
  </si>
  <si>
    <t>31527324</t>
  </si>
  <si>
    <t>https://podminky.urs.cz/item/CS_URS_2023_02/783806807</t>
  </si>
  <si>
    <t>6,1*2,1</t>
  </si>
  <si>
    <t>K - Nové konstrukce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</si>
  <si>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</si>
  <si>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</si>
  <si>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</si>
  <si>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</si>
  <si>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</si>
  <si>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</si>
  <si>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</si>
  <si>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783 - Dokončovací práce - nátěry</t>
  </si>
  <si>
    <t xml:space="preserve">    784 - Dokončovací práce - malby a tapety</t>
  </si>
  <si>
    <t>Svislé a kompletní konstrukce</t>
  </si>
  <si>
    <t>310235261</t>
  </si>
  <si>
    <t>Zazdívka otvorů ve zdivu nadzákladovém cihlami pálenými plochy do 0,0225 m2, ve zdi tl. přes 450 do 600 mm</t>
  </si>
  <si>
    <t>-1863191400</t>
  </si>
  <si>
    <t>https://podminky.urs.cz/item/CS_URS_2023_02/310235261</t>
  </si>
  <si>
    <t>1"učebna</t>
  </si>
  <si>
    <t>Úpravy povrchů, podlahy a osazování výplní</t>
  </si>
  <si>
    <t>612311131</t>
  </si>
  <si>
    <t>Potažení vnitřních ploch vápenným štukem tloušťky do 3 mm svislých konstrukcí stěn</t>
  </si>
  <si>
    <t>481803980</t>
  </si>
  <si>
    <t>https://podminky.urs.cz/item/CS_URS_2023_02/612311131</t>
  </si>
  <si>
    <t>612321121</t>
  </si>
  <si>
    <t>Omítka vápenocementová vnitřních ploch nanášená ručně jednovrstvá, tloušťky do 10 mm hladká svislých konstrukcí stěn</t>
  </si>
  <si>
    <t>-1807990191</t>
  </si>
  <si>
    <t>https://podminky.urs.cz/item/CS_URS_2023_02/612321121</t>
  </si>
  <si>
    <t>6,1*4*2</t>
  </si>
  <si>
    <t>6,6*4*2</t>
  </si>
  <si>
    <t>1,85*0,4*2</t>
  </si>
  <si>
    <t>0,4*2,4*2*2</t>
  </si>
  <si>
    <t>-1,85*2,4*2</t>
  </si>
  <si>
    <t>-0,9*1,97*2</t>
  </si>
  <si>
    <t>-1,5*1,5</t>
  </si>
  <si>
    <t>5,9*4*2</t>
  </si>
  <si>
    <t>3,95*4*2</t>
  </si>
  <si>
    <t>2*0,4*2,6</t>
  </si>
  <si>
    <t>0,5*2*2</t>
  </si>
  <si>
    <t>0,5*1</t>
  </si>
  <si>
    <t>1,3*0,4</t>
  </si>
  <si>
    <t>-1,3*2,6</t>
  </si>
  <si>
    <t>-0,9*1,97</t>
  </si>
  <si>
    <t>619991011</t>
  </si>
  <si>
    <t>Zakrytí vnitřních ploch před znečištěním včetně pozdějšího odkrytí konstrukcí a prvků obalením fólií a přelepením páskou</t>
  </si>
  <si>
    <t>2136091668</t>
  </si>
  <si>
    <t>https://podminky.urs.cz/item/CS_URS_2023_02/619991011</t>
  </si>
  <si>
    <t>1,85*2,4*2</t>
  </si>
  <si>
    <t>0,9*1,97*2</t>
  </si>
  <si>
    <t>1,3*2,6</t>
  </si>
  <si>
    <t>619995001</t>
  </si>
  <si>
    <t>Začištění omítek (s dodáním hmot) kolem oken, dveří, podlah, obkladů apod.</t>
  </si>
  <si>
    <t>127855741</t>
  </si>
  <si>
    <t>https://podminky.urs.cz/item/CS_URS_2023_02/619995001</t>
  </si>
  <si>
    <t>1"otvor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</si>
  <si>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</si>
  <si>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</si>
  <si>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</si>
  <si>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1500525615</t>
  </si>
  <si>
    <t>https://podminky.urs.cz/item/CS_URS_2023_02/949101111</t>
  </si>
  <si>
    <t>23,31+40,26</t>
  </si>
  <si>
    <t>952901111</t>
  </si>
  <si>
    <t>Vyčištění budov nebo objektů před předáním do užívání budov bytové nebo občanské výstavby, světlé výšky podlaží do 4 m</t>
  </si>
  <si>
    <t>592154029</t>
  </si>
  <si>
    <t>https://podminky.urs.cz/item/CS_URS_2023_02/952901111</t>
  </si>
  <si>
    <t>998</t>
  </si>
  <si>
    <t>Přesun hmot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</si>
  <si>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</si>
  <si>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</si>
  <si>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-723423072</t>
  </si>
  <si>
    <t>https://podminky.urs.cz/item/CS_URS_2023_02/998011003</t>
  </si>
  <si>
    <t>725</t>
  </si>
  <si>
    <t>Zdravotechnika - zařizovací předměty</t>
  </si>
  <si>
    <t>725829131</t>
  </si>
  <si>
    <t>Baterie umyvadlové montáž ostatních typů stojánkových G 1/2"</t>
  </si>
  <si>
    <t>-56477965</t>
  </si>
  <si>
    <t>https://podminky.urs.cz/item/CS_URS_2023_02/725829131</t>
  </si>
  <si>
    <t>M</t>
  </si>
  <si>
    <t>55143991R</t>
  </si>
  <si>
    <t xml:space="preserve">UMYVADLOVÁ BATERIE -   s maximálním průtokem vody 6 litrů/min</t>
  </si>
  <si>
    <t>32</t>
  </si>
  <si>
    <t>1802026260</t>
  </si>
  <si>
    <t>998725103</t>
  </si>
  <si>
    <t>Přesun hmot pro zařizovací předměty stanovený z hmotnosti přesunovaného materiálu vodorovná dopravní vzdálenost do 50 m v objektech výšky přes 12 do 24 m</t>
  </si>
  <si>
    <t>492308738</t>
  </si>
  <si>
    <t>https://podminky.urs.cz/item/CS_URS_2023_02/998725103</t>
  </si>
  <si>
    <t>741 11R</t>
  </si>
  <si>
    <t>Kompletace a úprava elektrorozvodů rozvody pro PC v podlaze a pro svítidla podhledem vč. materiálu</t>
  </si>
  <si>
    <t>hod</t>
  </si>
  <si>
    <t>-888067887</t>
  </si>
  <si>
    <t>741372112</t>
  </si>
  <si>
    <t>Montáž svítidel s integrovaným zdrojem LED se zapojením vodičů interiérových vestavných stropních panelových hranatých nebo kruhových, plochy přes 0,09 do 0,36 m2</t>
  </si>
  <si>
    <t>617405946</t>
  </si>
  <si>
    <t>https://podminky.urs.cz/item/CS_URS_2023_02/741372112</t>
  </si>
  <si>
    <t>"učebna" 3*3</t>
  </si>
  <si>
    <t>"kabinet"3</t>
  </si>
  <si>
    <t>14</t>
  </si>
  <si>
    <t>34825011</t>
  </si>
  <si>
    <t>svítidlo vestavné stropní panelové čtvercové/obdélníkové 0,09-0,36m2 2200-5000lm</t>
  </si>
  <si>
    <t>-908636167</t>
  </si>
  <si>
    <t>998741103</t>
  </si>
  <si>
    <t>Přesun hmot pro silnoproud stanovený z hmotnosti přesunovaného materiálu vodorovná dopravní vzdálenost do 50 m v objektech výšky přes 12 do 24 m</t>
  </si>
  <si>
    <t>1508310331</t>
  </si>
  <si>
    <t>https://podminky.urs.cz/item/CS_URS_2023_02/998741103</t>
  </si>
  <si>
    <t>762</t>
  </si>
  <si>
    <t>Konstrukce tesařské</t>
  </si>
  <si>
    <t>762511236</t>
  </si>
  <si>
    <t>Podlahové konstrukce podkladové z dřevoštěpkových desek OSB jednovrstvých lepených na pero a drážku broušených, tloušťky desky 22 mm</t>
  </si>
  <si>
    <t>-1283175642</t>
  </si>
  <si>
    <t>https://podminky.urs.cz/item/CS_URS_2023_02/762511236</t>
  </si>
  <si>
    <t>6,6*6,1</t>
  </si>
  <si>
    <t>17</t>
  </si>
  <si>
    <t>998762103</t>
  </si>
  <si>
    <t>Přesun hmot pro konstrukce tesařské stanovený z hmotnosti přesunovaného materiálu vodorovná dopravní vzdálenost do 50 m v objektech výšky přes 12 do 24 m</t>
  </si>
  <si>
    <t>-776067314</t>
  </si>
  <si>
    <t>https://podminky.urs.cz/item/CS_URS_2023_02/998762103</t>
  </si>
  <si>
    <t>763</t>
  </si>
  <si>
    <t>Konstrukce suché výstavby</t>
  </si>
  <si>
    <t>18</t>
  </si>
  <si>
    <t>763131751</t>
  </si>
  <si>
    <t>Podhled ze sádrokartonových desek ostatní práce a konstrukce na podhledech ze sádrokartonových desek montáž parotěsné zábrany</t>
  </si>
  <si>
    <t>-1535194983</t>
  </si>
  <si>
    <t>https://podminky.urs.cz/item/CS_URS_2023_02/763131751</t>
  </si>
  <si>
    <t>6,1*6,6</t>
  </si>
  <si>
    <t>19</t>
  </si>
  <si>
    <t>28329274</t>
  </si>
  <si>
    <t>fólie PE vyztužená pro parotěsnou vrstvu (reakce na oheň - třída E) 110g/m2</t>
  </si>
  <si>
    <t>-792865166</t>
  </si>
  <si>
    <t>40,26*1,1235 'Přepočtené koeficientem množství</t>
  </si>
  <si>
    <t>20</t>
  </si>
  <si>
    <t>763131752</t>
  </si>
  <si>
    <t>Podhled ze sádrokartonových desek ostatní práce a konstrukce na podhledech ze sádrokartonových desek montáž jedné vrstvy tepelné izolace</t>
  </si>
  <si>
    <t>-1181835492</t>
  </si>
  <si>
    <t>https://podminky.urs.cz/item/CS_URS_2023_02/763131752</t>
  </si>
  <si>
    <t>63152106</t>
  </si>
  <si>
    <t>pás tepelně izolační univerzální λ=0,032-0,033 tl 180mm</t>
  </si>
  <si>
    <t>-1803709995</t>
  </si>
  <si>
    <t>40,26*1,02 'Přepočtené koeficientem množství</t>
  </si>
  <si>
    <t>22</t>
  </si>
  <si>
    <t>763431011</t>
  </si>
  <si>
    <t>Montáž podhledu minerálního včetně zavěšeného roštu polozapuštěného s panely vyjímatelnými, velikosti panelů do 0,36 m2</t>
  </si>
  <si>
    <t>2013933383</t>
  </si>
  <si>
    <t>https://podminky.urs.cz/item/CS_URS_2023_02/763431011</t>
  </si>
  <si>
    <t>"učebna" 40,26</t>
  </si>
  <si>
    <t>"kabinet" 23,31</t>
  </si>
  <si>
    <t>23</t>
  </si>
  <si>
    <t>59036024</t>
  </si>
  <si>
    <t>panel akustický povrch velice porézní skelná tkanina hrana zatřená částečně skrytá αw=0,90 zapuštěný rastr bílý tl 20mm</t>
  </si>
  <si>
    <t>2128921472</t>
  </si>
  <si>
    <t>63,57*1,05 'Přepočtené koeficientem množství</t>
  </si>
  <si>
    <t>24</t>
  </si>
  <si>
    <t>998763102</t>
  </si>
  <si>
    <t>Přesun hmot pro dřevostavby stanovený z hmotnosti přesunovaného materiálu vodorovná dopravní vzdálenost do 50 m v objektech výšky přes 12 do 24 m</t>
  </si>
  <si>
    <t>89511864</t>
  </si>
  <si>
    <t>https://podminky.urs.cz/item/CS_URS_2023_02/998763102</t>
  </si>
  <si>
    <t>25</t>
  </si>
  <si>
    <t>766 11R</t>
  </si>
  <si>
    <t>D+M elektrické rolety zcela zastiňující uvnitř v rozšířeném falci po původních dvojitých oknech</t>
  </si>
  <si>
    <t>1453516694</t>
  </si>
  <si>
    <t>2,15*2,6*2</t>
  </si>
  <si>
    <t>26</t>
  </si>
  <si>
    <t>766660002</t>
  </si>
  <si>
    <t>Montáž dveřních křídel dřevěných nebo plastových otevíravých do ocelové zárubně povrchově upravených jednokřídlových, šířky přes 800 mm</t>
  </si>
  <si>
    <t>-1141819332</t>
  </si>
  <si>
    <t>https://podminky.urs.cz/item/CS_URS_2023_02/766660002</t>
  </si>
  <si>
    <t>27</t>
  </si>
  <si>
    <t>61162075</t>
  </si>
  <si>
    <t>dveře jednokřídlé voštinové povrch laminátový plné 900x1970-2100mm</t>
  </si>
  <si>
    <t>1726105854</t>
  </si>
  <si>
    <t>28</t>
  </si>
  <si>
    <t>998766103</t>
  </si>
  <si>
    <t>Přesun hmot pro konstrukce truhlářské stanovený z hmotnosti přesunovaného materiálu vodorovná dopravní vzdálenost do 50 m v objektech výšky přes 12 do 24 m</t>
  </si>
  <si>
    <t>-737468481</t>
  </si>
  <si>
    <t>https://podminky.urs.cz/item/CS_URS_2023_02/998766103</t>
  </si>
  <si>
    <t>29</t>
  </si>
  <si>
    <t>776221111</t>
  </si>
  <si>
    <t>Montáž podlahovin z PVC lepením standardním lepidlem z pásů</t>
  </si>
  <si>
    <t>-1299763972</t>
  </si>
  <si>
    <t>https://podminky.urs.cz/item/CS_URS_2023_02/776221111</t>
  </si>
  <si>
    <t>3,95*5,9</t>
  </si>
  <si>
    <t>30</t>
  </si>
  <si>
    <t>28412245</t>
  </si>
  <si>
    <t>krytina podlahová heterogenní š 1,5m tl 2mm</t>
  </si>
  <si>
    <t>672464615</t>
  </si>
  <si>
    <t>23,305*1,1 "Přepočtené koeficientem množství</t>
  </si>
  <si>
    <t>31</t>
  </si>
  <si>
    <t>776223112</t>
  </si>
  <si>
    <t>Montáž podlahovin z PVC spoj podlah svařováním za studena</t>
  </si>
  <si>
    <t>177406523</t>
  </si>
  <si>
    <t>https://podminky.urs.cz/item/CS_URS_2023_02/776223112</t>
  </si>
  <si>
    <t>(6,1/1,5)*6,6</t>
  </si>
  <si>
    <t>3,95/1,5*5,9</t>
  </si>
  <si>
    <t>776221121</t>
  </si>
  <si>
    <t>Montáž podlahovin z PVC lepením lepidlem pro elektrostaticky vodivé podlahoviny z pásů</t>
  </si>
  <si>
    <t>840519418</t>
  </si>
  <si>
    <t>https://podminky.urs.cz/item/CS_URS_2023_02/776221121</t>
  </si>
  <si>
    <t>33</t>
  </si>
  <si>
    <t>28411044</t>
  </si>
  <si>
    <t>PVC vinyl homogenní antistatická neválcovaná tl 2,00mm, čtverce 615x615mm, R 1-100MΩ, rozměrová stálost 0,05%, otlak do 0,035mm</t>
  </si>
  <si>
    <t>-1940332482</t>
  </si>
  <si>
    <t>40,26*1,15 'Přepočtené koeficientem množství</t>
  </si>
  <si>
    <t>34</t>
  </si>
  <si>
    <t>776411111</t>
  </si>
  <si>
    <t>Montáž soklíků lepením obvodových, výšky do 80 mm</t>
  </si>
  <si>
    <t>-1505844023</t>
  </si>
  <si>
    <t>https://podminky.urs.cz/item/CS_URS_2023_02/776411111</t>
  </si>
  <si>
    <t>(5,9+3,95+6,1+6,6)*2</t>
  </si>
  <si>
    <t>35</t>
  </si>
  <si>
    <t>1570977455</t>
  </si>
  <si>
    <t>45,1*0,08</t>
  </si>
  <si>
    <t>3,608*1,1 "Přepočtené koeficientem množství</t>
  </si>
  <si>
    <t>36</t>
  </si>
  <si>
    <t>998776103</t>
  </si>
  <si>
    <t>Přesun hmot pro podlahy povlakové stanovený z hmotnosti přesunovaného materiálu vodorovná dopravní vzdálenost do 50 m v objektech výšky přes 12 do 24 m</t>
  </si>
  <si>
    <t>-2113871404</t>
  </si>
  <si>
    <t>https://podminky.urs.cz/item/CS_URS_2023_02/998776103</t>
  </si>
  <si>
    <t>783</t>
  </si>
  <si>
    <t>Dokončovací práce - nátěry</t>
  </si>
  <si>
    <t>37</t>
  </si>
  <si>
    <t>783301303</t>
  </si>
  <si>
    <t>Příprava podkladu zámečnických konstrukcí před provedením nátěru odrezivění odrezovačem bezoplachovým</t>
  </si>
  <si>
    <t>761895637</t>
  </si>
  <si>
    <t>https://podminky.urs.cz/item/CS_URS_2023_02/783301303</t>
  </si>
  <si>
    <t>0,5*(0,9+2*2)*2</t>
  </si>
  <si>
    <t>"tělesa" 2,1*0,6*(2+1)*2*2</t>
  </si>
  <si>
    <t>38</t>
  </si>
  <si>
    <t>783314203</t>
  </si>
  <si>
    <t>Základní antikorozní nátěr zámečnických konstrukcí jednonásobný syntetický samozákladující</t>
  </si>
  <si>
    <t>1672982020</t>
  </si>
  <si>
    <t>https://podminky.urs.cz/item/CS_URS_2023_02/783314203</t>
  </si>
  <si>
    <t>39</t>
  </si>
  <si>
    <t>783317105</t>
  </si>
  <si>
    <t>Krycí nátěr (email) zámečnických konstrukcí jednonásobný syntetický samozákladující</t>
  </si>
  <si>
    <t>-2083180098</t>
  </si>
  <si>
    <t>https://podminky.urs.cz/item/CS_URS_2023_02/783317105</t>
  </si>
  <si>
    <t>40</t>
  </si>
  <si>
    <t>783324101</t>
  </si>
  <si>
    <t>Základní nátěr zámečnických konstrukcí jednonásobný akrylátový</t>
  </si>
  <si>
    <t>-1765048230</t>
  </si>
  <si>
    <t>https://podminky.urs.cz/item/CS_URS_2023_02/783324101</t>
  </si>
  <si>
    <t>0,2*1,97*2*2</t>
  </si>
  <si>
    <t>0,9*0,2*2</t>
  </si>
  <si>
    <t>784</t>
  </si>
  <si>
    <t>Dokončovací práce - malby a tapety</t>
  </si>
  <si>
    <t>41</t>
  </si>
  <si>
    <t>784181121</t>
  </si>
  <si>
    <t>Penetrace podkladu jednonásobná hloubková akrylátová bezbarvá v místnostech výšky do 3,80 m</t>
  </si>
  <si>
    <t>-495845820</t>
  </si>
  <si>
    <t>https://podminky.urs.cz/item/CS_URS_2023_02/784181121</t>
  </si>
  <si>
    <t>42</t>
  </si>
  <si>
    <t>784211103</t>
  </si>
  <si>
    <t>Malby z malířských směsí oděruvzdorných za mokra dvojnásobné, bílé za mokra oděruvzdorné výborně v místnostech výšky přes 3,80 do 5,00 m</t>
  </si>
  <si>
    <t>-74210253</t>
  </si>
  <si>
    <t>https://podminky.urs.cz/item/CS_URS_2023_02/784211103</t>
  </si>
  <si>
    <t>L - VRN</t>
  </si>
  <si>
    <t>VRN - Vedlejší rozpočtové náklady</t>
  </si>
  <si>
    <t xml:space="preserve">    VRN3 - Zařízení staveniště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</si>
  <si>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</si>
  <si>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</si>
  <si>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</si>
  <si>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</si>
  <si>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</si>
  <si>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Kč</t>
  </si>
  <si>
    <t>CS ÚRS 2022 02</t>
  </si>
  <si>
    <t>1024</t>
  </si>
  <si>
    <t>-1111971742</t>
  </si>
  <si>
    <t>https://podminky.urs.cz/item/CS_URS_2022_02/030001000</t>
  </si>
  <si>
    <t>VRN9</t>
  </si>
  <si>
    <t>Ostatní náklady</t>
  </si>
  <si>
    <t>094103000</t>
  </si>
  <si>
    <t>Náklady na plánované vyklizení objektu</t>
  </si>
  <si>
    <t>-786877943</t>
  </si>
  <si>
    <t>https://podminky.urs.cz/item/CS_URS_2022_02/094103000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</si>
</sst>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7006012" TargetMode="External" /><Relationship Id="rId2" Type="http://schemas.openxmlformats.org/officeDocument/2006/relationships/hyperlink" Target="https://podminky.urs.cz/item/CS_URS_2023_02/997013214" TargetMode="External" /><Relationship Id="rId3" Type="http://schemas.openxmlformats.org/officeDocument/2006/relationships/hyperlink" Target="https://podminky.urs.cz/item/CS_URS_2023_02/997013501" TargetMode="External" /><Relationship Id="rId4" Type="http://schemas.openxmlformats.org/officeDocument/2006/relationships/hyperlink" Target="https://podminky.urs.cz/item/CS_URS_2023_02/997013509" TargetMode="External" /><Relationship Id="rId5" Type="http://schemas.openxmlformats.org/officeDocument/2006/relationships/hyperlink" Target="https://podminky.urs.cz/item/CS_URS_2023_02/997013511" TargetMode="External" /><Relationship Id="rId6" Type="http://schemas.openxmlformats.org/officeDocument/2006/relationships/hyperlink" Target="https://podminky.urs.cz/item/CS_URS_2023_02/997013871" TargetMode="External" /><Relationship Id="rId7" Type="http://schemas.openxmlformats.org/officeDocument/2006/relationships/hyperlink" Target="https://podminky.urs.cz/item/CS_URS_2023_02/997013813" TargetMode="External" /><Relationship Id="rId8" Type="http://schemas.openxmlformats.org/officeDocument/2006/relationships/hyperlink" Target="https://podminky.urs.cz/item/CS_URS_2023_02/722170804" TargetMode="External" /><Relationship Id="rId9" Type="http://schemas.openxmlformats.org/officeDocument/2006/relationships/hyperlink" Target="https://podminky.urs.cz/item/CS_URS_2023_02/723150802" TargetMode="External" /><Relationship Id="rId10" Type="http://schemas.openxmlformats.org/officeDocument/2006/relationships/hyperlink" Target="https://podminky.urs.cz/item/CS_URS_2023_02/741371823" TargetMode="External" /><Relationship Id="rId11" Type="http://schemas.openxmlformats.org/officeDocument/2006/relationships/hyperlink" Target="https://podminky.urs.cz/item/CS_URS_2023_02/766691914" TargetMode="External" /><Relationship Id="rId12" Type="http://schemas.openxmlformats.org/officeDocument/2006/relationships/hyperlink" Target="https://podminky.urs.cz/item/CS_URS_2023_02/776201812" TargetMode="External" /><Relationship Id="rId13" Type="http://schemas.openxmlformats.org/officeDocument/2006/relationships/hyperlink" Target="https://podminky.urs.cz/item/CS_URS_2023_02/783806807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0235261" TargetMode="External" /><Relationship Id="rId2" Type="http://schemas.openxmlformats.org/officeDocument/2006/relationships/hyperlink" Target="https://podminky.urs.cz/item/CS_URS_2023_02/612311131" TargetMode="External" /><Relationship Id="rId3" Type="http://schemas.openxmlformats.org/officeDocument/2006/relationships/hyperlink" Target="https://podminky.urs.cz/item/CS_URS_2023_02/612321121" TargetMode="External" /><Relationship Id="rId4" Type="http://schemas.openxmlformats.org/officeDocument/2006/relationships/hyperlink" Target="https://podminky.urs.cz/item/CS_URS_2023_02/619991011" TargetMode="External" /><Relationship Id="rId5" Type="http://schemas.openxmlformats.org/officeDocument/2006/relationships/hyperlink" Target="https://podminky.urs.cz/item/CS_URS_2023_02/619995001" TargetMode="External" /><Relationship Id="rId6" Type="http://schemas.openxmlformats.org/officeDocument/2006/relationships/hyperlink" Target="https://podminky.urs.cz/item/CS_URS_2023_02/949101111" TargetMode="External" /><Relationship Id="rId7" Type="http://schemas.openxmlformats.org/officeDocument/2006/relationships/hyperlink" Target="https://podminky.urs.cz/item/CS_URS_2023_02/952901111" TargetMode="External" /><Relationship Id="rId8" Type="http://schemas.openxmlformats.org/officeDocument/2006/relationships/hyperlink" Target="https://podminky.urs.cz/item/CS_URS_2023_02/998011003" TargetMode="External" /><Relationship Id="rId9" Type="http://schemas.openxmlformats.org/officeDocument/2006/relationships/hyperlink" Target="https://podminky.urs.cz/item/CS_URS_2023_02/725829131" TargetMode="External" /><Relationship Id="rId10" Type="http://schemas.openxmlformats.org/officeDocument/2006/relationships/hyperlink" Target="https://podminky.urs.cz/item/CS_URS_2023_02/998725103" TargetMode="External" /><Relationship Id="rId11" Type="http://schemas.openxmlformats.org/officeDocument/2006/relationships/hyperlink" Target="https://podminky.urs.cz/item/CS_URS_2023_02/741372112" TargetMode="External" /><Relationship Id="rId12" Type="http://schemas.openxmlformats.org/officeDocument/2006/relationships/hyperlink" Target="https://podminky.urs.cz/item/CS_URS_2023_02/998741103" TargetMode="External" /><Relationship Id="rId13" Type="http://schemas.openxmlformats.org/officeDocument/2006/relationships/hyperlink" Target="https://podminky.urs.cz/item/CS_URS_2023_02/762511236" TargetMode="External" /><Relationship Id="rId14" Type="http://schemas.openxmlformats.org/officeDocument/2006/relationships/hyperlink" Target="https://podminky.urs.cz/item/CS_URS_2023_02/998762103" TargetMode="External" /><Relationship Id="rId15" Type="http://schemas.openxmlformats.org/officeDocument/2006/relationships/hyperlink" Target="https://podminky.urs.cz/item/CS_URS_2023_02/763131751" TargetMode="External" /><Relationship Id="rId16" Type="http://schemas.openxmlformats.org/officeDocument/2006/relationships/hyperlink" Target="https://podminky.urs.cz/item/CS_URS_2023_02/763131752" TargetMode="External" /><Relationship Id="rId17" Type="http://schemas.openxmlformats.org/officeDocument/2006/relationships/hyperlink" Target="https://podminky.urs.cz/item/CS_URS_2023_02/763431011" TargetMode="External" /><Relationship Id="rId18" Type="http://schemas.openxmlformats.org/officeDocument/2006/relationships/hyperlink" Target="https://podminky.urs.cz/item/CS_URS_2023_02/998763102" TargetMode="External" /><Relationship Id="rId19" Type="http://schemas.openxmlformats.org/officeDocument/2006/relationships/hyperlink" Target="https://podminky.urs.cz/item/CS_URS_2023_02/766660002" TargetMode="External" /><Relationship Id="rId20" Type="http://schemas.openxmlformats.org/officeDocument/2006/relationships/hyperlink" Target="https://podminky.urs.cz/item/CS_URS_2023_02/998766103" TargetMode="External" /><Relationship Id="rId21" Type="http://schemas.openxmlformats.org/officeDocument/2006/relationships/hyperlink" Target="https://podminky.urs.cz/item/CS_URS_2023_02/776221111" TargetMode="External" /><Relationship Id="rId22" Type="http://schemas.openxmlformats.org/officeDocument/2006/relationships/hyperlink" Target="https://podminky.urs.cz/item/CS_URS_2023_02/776223112" TargetMode="External" /><Relationship Id="rId23" Type="http://schemas.openxmlformats.org/officeDocument/2006/relationships/hyperlink" Target="https://podminky.urs.cz/item/CS_URS_2023_02/776221121" TargetMode="External" /><Relationship Id="rId24" Type="http://schemas.openxmlformats.org/officeDocument/2006/relationships/hyperlink" Target="https://podminky.urs.cz/item/CS_URS_2023_02/776411111" TargetMode="External" /><Relationship Id="rId25" Type="http://schemas.openxmlformats.org/officeDocument/2006/relationships/hyperlink" Target="https://podminky.urs.cz/item/CS_URS_2023_02/998776103" TargetMode="External" /><Relationship Id="rId26" Type="http://schemas.openxmlformats.org/officeDocument/2006/relationships/hyperlink" Target="https://podminky.urs.cz/item/CS_URS_2023_02/783301303" TargetMode="External" /><Relationship Id="rId27" Type="http://schemas.openxmlformats.org/officeDocument/2006/relationships/hyperlink" Target="https://podminky.urs.cz/item/CS_URS_2023_02/783314203" TargetMode="External" /><Relationship Id="rId28" Type="http://schemas.openxmlformats.org/officeDocument/2006/relationships/hyperlink" Target="https://podminky.urs.cz/item/CS_URS_2023_02/783317105" TargetMode="External" /><Relationship Id="rId29" Type="http://schemas.openxmlformats.org/officeDocument/2006/relationships/hyperlink" Target="https://podminky.urs.cz/item/CS_URS_2023_02/783324101" TargetMode="External" /><Relationship Id="rId30" Type="http://schemas.openxmlformats.org/officeDocument/2006/relationships/hyperlink" Target="https://podminky.urs.cz/item/CS_URS_2023_02/784181121" TargetMode="External" /><Relationship Id="rId31" Type="http://schemas.openxmlformats.org/officeDocument/2006/relationships/hyperlink" Target="https://podminky.urs.cz/item/CS_URS_2023_02/784211103" TargetMode="External" /><Relationship Id="rId3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30001000" TargetMode="External" /><Relationship Id="rId2" Type="http://schemas.openxmlformats.org/officeDocument/2006/relationships/hyperlink" Target="https://podminky.urs.cz/item/CS_URS_2022_02/094103000" TargetMode="External" /><Relationship Id="rId3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P23-2123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ÚPRAVY UČEBNY GRAFICKÉHO DESIGNU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Plzeň, Škroupova 13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4. 7. 2023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Integrovaná střední škola živnostenská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Planteam, Na Výsluní 630, Líně - Sulkov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Ing. Irena Potužáková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'J - Demontáže a bourání'!J30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81</v>
      </c>
      <c r="AR55" s="118"/>
      <c r="AS55" s="119">
        <v>0</v>
      </c>
      <c r="AT55" s="120">
        <f>ROUND(SUM(AV55:AW55),2)</f>
        <v>0</v>
      </c>
      <c r="AU55" s="121">
        <f>'J - Demontáže a bourání'!P88</f>
        <v>0</v>
      </c>
      <c r="AV55" s="120">
        <f>'J - Demontáže a bourání'!J33</f>
        <v>0</v>
      </c>
      <c r="AW55" s="120">
        <f>'J - Demontáže a bourání'!J34</f>
        <v>0</v>
      </c>
      <c r="AX55" s="120">
        <f>'J - Demontáže a bourání'!J35</f>
        <v>0</v>
      </c>
      <c r="AY55" s="120">
        <f>'J - Demontáže a bourání'!J36</f>
        <v>0</v>
      </c>
      <c r="AZ55" s="120">
        <f>'J - Demontáže a bourání'!F33</f>
        <v>0</v>
      </c>
      <c r="BA55" s="120">
        <f>'J - Demontáže a bourání'!F34</f>
        <v>0</v>
      </c>
      <c r="BB55" s="120">
        <f>'J - Demontáže a bourání'!F35</f>
        <v>0</v>
      </c>
      <c r="BC55" s="120">
        <f>'J - Demontáže a bourání'!F36</f>
        <v>0</v>
      </c>
      <c r="BD55" s="122">
        <f>'J - Demontáže a bourání'!F37</f>
        <v>0</v>
      </c>
      <c r="BE55" s="7"/>
      <c r="BT55" s="123" t="s">
        <v>82</v>
      </c>
      <c r="BV55" s="123" t="s">
        <v>76</v>
      </c>
      <c r="BW55" s="123" t="s">
        <v>83</v>
      </c>
      <c r="BX55" s="123" t="s">
        <v>5</v>
      </c>
      <c r="CL55" s="123" t="s">
        <v>19</v>
      </c>
      <c r="CM55" s="123" t="s">
        <v>84</v>
      </c>
    </row>
    <row r="56" s="7" customFormat="1" ht="16.5" customHeight="1">
      <c r="A56" s="111" t="s">
        <v>78</v>
      </c>
      <c r="B56" s="112"/>
      <c r="C56" s="113"/>
      <c r="D56" s="114" t="s">
        <v>85</v>
      </c>
      <c r="E56" s="114"/>
      <c r="F56" s="114"/>
      <c r="G56" s="114"/>
      <c r="H56" s="114"/>
      <c r="I56" s="115"/>
      <c r="J56" s="114" t="s">
        <v>86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'K - Nové konstrukce'!J30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81</v>
      </c>
      <c r="AR56" s="118"/>
      <c r="AS56" s="119">
        <v>0</v>
      </c>
      <c r="AT56" s="120">
        <f>ROUND(SUM(AV56:AW56),2)</f>
        <v>0</v>
      </c>
      <c r="AU56" s="121">
        <f>'K - Nové konstrukce'!P93</f>
        <v>0</v>
      </c>
      <c r="AV56" s="120">
        <f>'K - Nové konstrukce'!J33</f>
        <v>0</v>
      </c>
      <c r="AW56" s="120">
        <f>'K - Nové konstrukce'!J34</f>
        <v>0</v>
      </c>
      <c r="AX56" s="120">
        <f>'K - Nové konstrukce'!J35</f>
        <v>0</v>
      </c>
      <c r="AY56" s="120">
        <f>'K - Nové konstrukce'!J36</f>
        <v>0</v>
      </c>
      <c r="AZ56" s="120">
        <f>'K - Nové konstrukce'!F33</f>
        <v>0</v>
      </c>
      <c r="BA56" s="120">
        <f>'K - Nové konstrukce'!F34</f>
        <v>0</v>
      </c>
      <c r="BB56" s="120">
        <f>'K - Nové konstrukce'!F35</f>
        <v>0</v>
      </c>
      <c r="BC56" s="120">
        <f>'K - Nové konstrukce'!F36</f>
        <v>0</v>
      </c>
      <c r="BD56" s="122">
        <f>'K - Nové konstrukce'!F37</f>
        <v>0</v>
      </c>
      <c r="BE56" s="7"/>
      <c r="BT56" s="123" t="s">
        <v>82</v>
      </c>
      <c r="BV56" s="123" t="s">
        <v>76</v>
      </c>
      <c r="BW56" s="123" t="s">
        <v>87</v>
      </c>
      <c r="BX56" s="123" t="s">
        <v>5</v>
      </c>
      <c r="CL56" s="123" t="s">
        <v>19</v>
      </c>
      <c r="CM56" s="123" t="s">
        <v>84</v>
      </c>
    </row>
    <row r="57" s="7" customFormat="1" ht="16.5" customHeight="1">
      <c r="A57" s="111" t="s">
        <v>78</v>
      </c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'L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81</v>
      </c>
      <c r="AR57" s="118"/>
      <c r="AS57" s="124">
        <v>0</v>
      </c>
      <c r="AT57" s="125">
        <f>ROUND(SUM(AV57:AW57),2)</f>
        <v>0</v>
      </c>
      <c r="AU57" s="126">
        <f>'L - VRN'!P82</f>
        <v>0</v>
      </c>
      <c r="AV57" s="125">
        <f>'L - VRN'!J33</f>
        <v>0</v>
      </c>
      <c r="AW57" s="125">
        <f>'L - VRN'!J34</f>
        <v>0</v>
      </c>
      <c r="AX57" s="125">
        <f>'L - VRN'!J35</f>
        <v>0</v>
      </c>
      <c r="AY57" s="125">
        <f>'L - VRN'!J36</f>
        <v>0</v>
      </c>
      <c r="AZ57" s="125">
        <f>'L - VRN'!F33</f>
        <v>0</v>
      </c>
      <c r="BA57" s="125">
        <f>'L - VRN'!F34</f>
        <v>0</v>
      </c>
      <c r="BB57" s="125">
        <f>'L - VRN'!F35</f>
        <v>0</v>
      </c>
      <c r="BC57" s="125">
        <f>'L - VRN'!F36</f>
        <v>0</v>
      </c>
      <c r="BD57" s="127">
        <f>'L - VRN'!F37</f>
        <v>0</v>
      </c>
      <c r="BE57" s="7"/>
      <c r="BT57" s="123" t="s">
        <v>82</v>
      </c>
      <c r="BV57" s="123" t="s">
        <v>76</v>
      </c>
      <c r="BW57" s="123" t="s">
        <v>90</v>
      </c>
      <c r="BX57" s="123" t="s">
        <v>5</v>
      </c>
      <c r="CL57" s="123" t="s">
        <v>19</v>
      </c>
      <c r="CM57" s="123" t="s">
        <v>84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Gg0UCnlkxUPL7q5fGWo6A3e5lVIT/x+uQTpNEPr0cw8fS1M0CEvgTQsIbiARqYU/PAQ+7WA6+OOQLhQyP9k9QQ==" hashValue="c1yFJritvvAo3cwJo3RlvKpsO5OEdNJ6bOWNlrirjpUbla6sWvCUiCeCMN7ehO4wbvjJdv6uaQ/qAEdPNfV+i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J - Demontáže a bourání'!C2" display="/"/>
    <hyperlink ref="A56" location="'K - Nové konstrukce'!C2" display="/"/>
    <hyperlink ref="A57" location="'L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ÚPRAVY UČEBNY GRAFICKÉHO DESIGNU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4. 7. 2023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ROUND((SUM(BE88:BE137)),  2)</f>
        <v>0</v>
      </c>
      <c r="G33" s="38"/>
      <c r="H33" s="38"/>
      <c r="I33" s="148">
        <v>0.20999999999999999</v>
      </c>
      <c r="J33" s="147">
        <f>ROUND(((SUM(BE88:BE137))*I33),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ROUND((SUM(BF88:BF137)),  2)</f>
        <v>0</v>
      </c>
      <c r="G34" s="38"/>
      <c r="H34" s="38"/>
      <c r="I34" s="148">
        <v>0.14999999999999999</v>
      </c>
      <c r="J34" s="147">
        <f>ROUND(((SUM(BF88:BF137))*I34),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ROUND((SUM(BG88:BG137)),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ROUND((SUM(BH88:BH137)),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ROUND((SUM(BI88:BI137)),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ÚPRAVY UČEBNY GRAFICKÉHO DESIGNU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J - Demontáže a bourání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Plzeň, Škroupova 13</v>
      </c>
      <c r="G52" s="40"/>
      <c r="H52" s="40"/>
      <c r="I52" s="32" t="s">
        <v>23</v>
      </c>
      <c r="J52" s="72" t="str">
        <f>IF(J12="","",J12)</f>
        <v>4. 7. 2023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Ing. Irena Potužáková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100</v>
      </c>
      <c r="E62" s="168"/>
      <c r="F62" s="168"/>
      <c r="G62" s="168"/>
      <c r="H62" s="168"/>
      <c r="I62" s="168"/>
      <c r="J62" s="169">
        <f>J106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101</v>
      </c>
      <c r="E63" s="174"/>
      <c r="F63" s="174"/>
      <c r="G63" s="174"/>
      <c r="H63" s="174"/>
      <c r="I63" s="174"/>
      <c r="J63" s="175">
        <f>J107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102</v>
      </c>
      <c r="E64" s="174"/>
      <c r="F64" s="174"/>
      <c r="G64" s="174"/>
      <c r="H64" s="174"/>
      <c r="I64" s="174"/>
      <c r="J64" s="175">
        <f>J111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103</v>
      </c>
      <c r="E65" s="174"/>
      <c r="F65" s="174"/>
      <c r="G65" s="174"/>
      <c r="H65" s="174"/>
      <c r="I65" s="174"/>
      <c r="J65" s="175">
        <f>J115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104</v>
      </c>
      <c r="E66" s="174"/>
      <c r="F66" s="174"/>
      <c r="G66" s="174"/>
      <c r="H66" s="174"/>
      <c r="I66" s="174"/>
      <c r="J66" s="175">
        <f>J123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105</v>
      </c>
      <c r="E67" s="174"/>
      <c r="F67" s="174"/>
      <c r="G67" s="174"/>
      <c r="H67" s="174"/>
      <c r="I67" s="174"/>
      <c r="J67" s="175">
        <f>J126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106</v>
      </c>
      <c r="E68" s="174"/>
      <c r="F68" s="174"/>
      <c r="G68" s="174"/>
      <c r="H68" s="174"/>
      <c r="I68" s="174"/>
      <c r="J68" s="175">
        <f>J134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ÚPRAVY UČEBNY GRAFICKÉHO DESIGNU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J - Demontáže a bourání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 xml:space="preserve"> Plzeň, Škroupova 13</v>
      </c>
      <c r="G82" s="40"/>
      <c r="H82" s="40"/>
      <c r="I82" s="32" t="s">
        <v>23</v>
      </c>
      <c r="J82" s="72" t="str">
        <f>IF(J12="","",J12)</f>
        <v>4. 7. 2023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 xml:space="preserve">Integrovaná střední škola živnostenská </v>
      </c>
      <c r="G84" s="40"/>
      <c r="H84" s="40"/>
      <c r="I84" s="32" t="s">
        <v>32</v>
      </c>
      <c r="J84" s="36" t="str">
        <f>E21</f>
        <v>Planteam, Na Výsluní 630, Líně - Sulkov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30</v>
      </c>
      <c r="D85" s="40"/>
      <c r="E85" s="40"/>
      <c r="F85" s="27" t="str">
        <f>IF(E18="","",E18)</f>
        <v>Vyplň údaj</v>
      </c>
      <c r="G85" s="40"/>
      <c r="H85" s="40"/>
      <c r="I85" s="32" t="s">
        <v>36</v>
      </c>
      <c r="J85" s="36" t="str">
        <f>E24</f>
        <v xml:space="preserve"> Ing. Irena Potužáková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108</v>
      </c>
      <c r="D87" s="180" t="s">
        <v>59</v>
      </c>
      <c r="E87" s="180" t="s">
        <v>55</v>
      </c>
      <c r="F87" s="180" t="s">
        <v>56</v>
      </c>
      <c r="G87" s="180" t="s">
        <v>109</v>
      </c>
      <c r="H87" s="180" t="s">
        <v>110</v>
      </c>
      <c r="I87" s="180" t="s">
        <v>111</v>
      </c>
      <c r="J87" s="180" t="s">
        <v>96</v>
      </c>
      <c r="K87" s="181" t="s">
        <v>112</v>
      </c>
      <c r="L87" s="182"/>
      <c r="M87" s="92" t="s">
        <v>19</v>
      </c>
      <c r="N87" s="93" t="s">
        <v>44</v>
      </c>
      <c r="O87" s="93" t="s">
        <v>113</v>
      </c>
      <c r="P87" s="93" t="s">
        <v>114</v>
      </c>
      <c r="Q87" s="93" t="s">
        <v>115</v>
      </c>
      <c r="R87" s="93" t="s">
        <v>116</v>
      </c>
      <c r="S87" s="93" t="s">
        <v>117</v>
      </c>
      <c r="T87" s="94" t="s">
        <v>118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119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P89+P106</f>
        <v>0</v>
      </c>
      <c r="Q88" s="96"/>
      <c r="R88" s="185">
        <f>R89+R106</f>
        <v>0.010610100000000001</v>
      </c>
      <c r="S88" s="96"/>
      <c r="T88" s="186">
        <f>T89+T106</f>
        <v>0.42054999999999998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73</v>
      </c>
      <c r="AU88" s="17" t="s">
        <v>97</v>
      </c>
      <c r="BK88" s="187">
        <f>BK89+BK106</f>
        <v>0</v>
      </c>
    </row>
    <row r="89" s="12" customFormat="1" ht="25.92" customHeight="1">
      <c r="A89" s="12"/>
      <c r="B89" s="188"/>
      <c r="C89" s="189"/>
      <c r="D89" s="190" t="s">
        <v>73</v>
      </c>
      <c r="E89" s="191" t="s">
        <v>120</v>
      </c>
      <c r="F89" s="191" t="s">
        <v>121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82</v>
      </c>
      <c r="AT89" s="200" t="s">
        <v>73</v>
      </c>
      <c r="AU89" s="200" t="s">
        <v>74</v>
      </c>
      <c r="AY89" s="199" t="s">
        <v>122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73</v>
      </c>
      <c r="E90" s="202" t="s">
        <v>123</v>
      </c>
      <c r="F90" s="202" t="s">
        <v>124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SUM(P91:P105)</f>
        <v>0</v>
      </c>
      <c r="Q90" s="196"/>
      <c r="R90" s="197">
        <f>SUM(R91:R105)</f>
        <v>0</v>
      </c>
      <c r="S90" s="196"/>
      <c r="T90" s="198">
        <f>SUM(T91:T105)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82</v>
      </c>
      <c r="AT90" s="200" t="s">
        <v>73</v>
      </c>
      <c r="AU90" s="200" t="s">
        <v>82</v>
      </c>
      <c r="AY90" s="199" t="s">
        <v>122</v>
      </c>
      <c r="BK90" s="201">
        <f>SUM(BK91:BK105)</f>
        <v>0</v>
      </c>
    </row>
    <row r="91" s="2" customFormat="1" ht="16.5" customHeight="1">
      <c r="A91" s="38"/>
      <c r="B91" s="39"/>
      <c r="C91" s="204" t="s">
        <v>82</v>
      </c>
      <c r="D91" s="204" t="s">
        <v>85</v>
      </c>
      <c r="E91" s="205" t="s">
        <v>125</v>
      </c>
      <c r="F91" s="206" t="s">
        <v>126</v>
      </c>
      <c r="G91" s="207" t="s">
        <v>127</v>
      </c>
      <c r="H91" s="208">
        <v>0.42099999999999999</v>
      </c>
      <c r="I91" s="209"/>
      <c r="J91" s="210">
        <f>ROUND(I91*H91,2)</f>
        <v>0</v>
      </c>
      <c r="K91" s="206" t="s">
        <v>128</v>
      </c>
      <c r="L91" s="44"/>
      <c r="M91" s="211" t="s">
        <v>19</v>
      </c>
      <c r="N91" s="212" t="s">
        <v>45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129</v>
      </c>
      <c r="AT91" s="215" t="s">
        <v>85</v>
      </c>
      <c r="AU91" s="215" t="s">
        <v>84</v>
      </c>
      <c r="AY91" s="17" t="s">
        <v>122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82</v>
      </c>
      <c r="BK91" s="216">
        <f>ROUND(I91*H91,2)</f>
        <v>0</v>
      </c>
      <c r="BL91" s="17" t="s">
        <v>129</v>
      </c>
      <c r="BM91" s="215" t="s">
        <v>130</v>
      </c>
    </row>
    <row r="92" s="2" customFormat="1">
      <c r="A92" s="38"/>
      <c r="B92" s="39"/>
      <c r="C92" s="40"/>
      <c r="D92" s="217" t="s">
        <v>131</v>
      </c>
      <c r="E92" s="40"/>
      <c r="F92" s="218" t="s">
        <v>132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131</v>
      </c>
      <c r="AU92" s="17" t="s">
        <v>84</v>
      </c>
    </row>
    <row r="93" s="2" customFormat="1" ht="37.8" customHeight="1">
      <c r="A93" s="38"/>
      <c r="B93" s="39"/>
      <c r="C93" s="204" t="s">
        <v>84</v>
      </c>
      <c r="D93" s="204" t="s">
        <v>85</v>
      </c>
      <c r="E93" s="205" t="s">
        <v>133</v>
      </c>
      <c r="F93" s="206" t="s">
        <v>134</v>
      </c>
      <c r="G93" s="207" t="s">
        <v>127</v>
      </c>
      <c r="H93" s="208">
        <v>0.42099999999999999</v>
      </c>
      <c r="I93" s="209"/>
      <c r="J93" s="210">
        <f>ROUND(I93*H93,2)</f>
        <v>0</v>
      </c>
      <c r="K93" s="206" t="s">
        <v>128</v>
      </c>
      <c r="L93" s="44"/>
      <c r="M93" s="211" t="s">
        <v>19</v>
      </c>
      <c r="N93" s="212" t="s">
        <v>45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129</v>
      </c>
      <c r="AT93" s="215" t="s">
        <v>85</v>
      </c>
      <c r="AU93" s="215" t="s">
        <v>84</v>
      </c>
      <c r="AY93" s="17" t="s">
        <v>122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82</v>
      </c>
      <c r="BK93" s="216">
        <f>ROUND(I93*H93,2)</f>
        <v>0</v>
      </c>
      <c r="BL93" s="17" t="s">
        <v>129</v>
      </c>
      <c r="BM93" s="215" t="s">
        <v>135</v>
      </c>
    </row>
    <row r="94" s="2" customFormat="1">
      <c r="A94" s="38"/>
      <c r="B94" s="39"/>
      <c r="C94" s="40"/>
      <c r="D94" s="217" t="s">
        <v>131</v>
      </c>
      <c r="E94" s="40"/>
      <c r="F94" s="218" t="s">
        <v>136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131</v>
      </c>
      <c r="AU94" s="17" t="s">
        <v>84</v>
      </c>
    </row>
    <row r="95" s="2" customFormat="1" ht="33" customHeight="1">
      <c r="A95" s="38"/>
      <c r="B95" s="39"/>
      <c r="C95" s="204" t="s">
        <v>137</v>
      </c>
      <c r="D95" s="204" t="s">
        <v>85</v>
      </c>
      <c r="E95" s="205" t="s">
        <v>138</v>
      </c>
      <c r="F95" s="206" t="s">
        <v>139</v>
      </c>
      <c r="G95" s="207" t="s">
        <v>127</v>
      </c>
      <c r="H95" s="208">
        <v>0.42099999999999999</v>
      </c>
      <c r="I95" s="209"/>
      <c r="J95" s="210">
        <f>ROUND(I95*H95,2)</f>
        <v>0</v>
      </c>
      <c r="K95" s="206" t="s">
        <v>128</v>
      </c>
      <c r="L95" s="44"/>
      <c r="M95" s="211" t="s">
        <v>19</v>
      </c>
      <c r="N95" s="212" t="s">
        <v>45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129</v>
      </c>
      <c r="AT95" s="215" t="s">
        <v>85</v>
      </c>
      <c r="AU95" s="215" t="s">
        <v>84</v>
      </c>
      <c r="AY95" s="17" t="s">
        <v>122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82</v>
      </c>
      <c r="BK95" s="216">
        <f>ROUND(I95*H95,2)</f>
        <v>0</v>
      </c>
      <c r="BL95" s="17" t="s">
        <v>129</v>
      </c>
      <c r="BM95" s="215" t="s">
        <v>140</v>
      </c>
    </row>
    <row r="96" s="2" customFormat="1">
      <c r="A96" s="38"/>
      <c r="B96" s="39"/>
      <c r="C96" s="40"/>
      <c r="D96" s="217" t="s">
        <v>131</v>
      </c>
      <c r="E96" s="40"/>
      <c r="F96" s="218" t="s">
        <v>141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84</v>
      </c>
    </row>
    <row r="97" s="2" customFormat="1" ht="44.25" customHeight="1">
      <c r="A97" s="38"/>
      <c r="B97" s="39"/>
      <c r="C97" s="204" t="s">
        <v>129</v>
      </c>
      <c r="D97" s="204" t="s">
        <v>85</v>
      </c>
      <c r="E97" s="205" t="s">
        <v>142</v>
      </c>
      <c r="F97" s="206" t="s">
        <v>143</v>
      </c>
      <c r="G97" s="207" t="s">
        <v>127</v>
      </c>
      <c r="H97" s="208">
        <v>6.3150000000000004</v>
      </c>
      <c r="I97" s="209"/>
      <c r="J97" s="210">
        <f>ROUND(I97*H97,2)</f>
        <v>0</v>
      </c>
      <c r="K97" s="206" t="s">
        <v>128</v>
      </c>
      <c r="L97" s="44"/>
      <c r="M97" s="211" t="s">
        <v>19</v>
      </c>
      <c r="N97" s="212" t="s">
        <v>45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129</v>
      </c>
      <c r="AT97" s="215" t="s">
        <v>85</v>
      </c>
      <c r="AU97" s="215" t="s">
        <v>84</v>
      </c>
      <c r="AY97" s="17" t="s">
        <v>122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82</v>
      </c>
      <c r="BK97" s="216">
        <f>ROUND(I97*H97,2)</f>
        <v>0</v>
      </c>
      <c r="BL97" s="17" t="s">
        <v>129</v>
      </c>
      <c r="BM97" s="215" t="s">
        <v>144</v>
      </c>
    </row>
    <row r="98" s="2" customFormat="1">
      <c r="A98" s="38"/>
      <c r="B98" s="39"/>
      <c r="C98" s="40"/>
      <c r="D98" s="217" t="s">
        <v>131</v>
      </c>
      <c r="E98" s="40"/>
      <c r="F98" s="218" t="s">
        <v>145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131</v>
      </c>
      <c r="AU98" s="17" t="s">
        <v>84</v>
      </c>
    </row>
    <row r="99" s="13" customFormat="1">
      <c r="A99" s="13"/>
      <c r="B99" s="222"/>
      <c r="C99" s="223"/>
      <c r="D99" s="224" t="s">
        <v>146</v>
      </c>
      <c r="E99" s="223"/>
      <c r="F99" s="225" t="s">
        <v>147</v>
      </c>
      <c r="G99" s="223"/>
      <c r="H99" s="226">
        <v>6.3150000000000004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146</v>
      </c>
      <c r="AU99" s="232" t="s">
        <v>84</v>
      </c>
      <c r="AV99" s="13" t="s">
        <v>84</v>
      </c>
      <c r="AW99" s="13" t="s">
        <v>4</v>
      </c>
      <c r="AX99" s="13" t="s">
        <v>82</v>
      </c>
      <c r="AY99" s="232" t="s">
        <v>122</v>
      </c>
    </row>
    <row r="100" s="2" customFormat="1" ht="37.8" customHeight="1">
      <c r="A100" s="38"/>
      <c r="B100" s="39"/>
      <c r="C100" s="204" t="s">
        <v>148</v>
      </c>
      <c r="D100" s="204" t="s">
        <v>85</v>
      </c>
      <c r="E100" s="205" t="s">
        <v>149</v>
      </c>
      <c r="F100" s="206" t="s">
        <v>150</v>
      </c>
      <c r="G100" s="207" t="s">
        <v>127</v>
      </c>
      <c r="H100" s="208">
        <v>0.42099999999999999</v>
      </c>
      <c r="I100" s="209"/>
      <c r="J100" s="210">
        <f>ROUND(I100*H100,2)</f>
        <v>0</v>
      </c>
      <c r="K100" s="206" t="s">
        <v>128</v>
      </c>
      <c r="L100" s="44"/>
      <c r="M100" s="211" t="s">
        <v>19</v>
      </c>
      <c r="N100" s="212" t="s">
        <v>45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129</v>
      </c>
      <c r="AT100" s="215" t="s">
        <v>85</v>
      </c>
      <c r="AU100" s="215" t="s">
        <v>84</v>
      </c>
      <c r="AY100" s="17" t="s">
        <v>122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82</v>
      </c>
      <c r="BK100" s="216">
        <f>ROUND(I100*H100,2)</f>
        <v>0</v>
      </c>
      <c r="BL100" s="17" t="s">
        <v>129</v>
      </c>
      <c r="BM100" s="215" t="s">
        <v>151</v>
      </c>
    </row>
    <row r="101" s="2" customFormat="1">
      <c r="A101" s="38"/>
      <c r="B101" s="39"/>
      <c r="C101" s="40"/>
      <c r="D101" s="217" t="s">
        <v>131</v>
      </c>
      <c r="E101" s="40"/>
      <c r="F101" s="218" t="s">
        <v>152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131</v>
      </c>
      <c r="AU101" s="17" t="s">
        <v>84</v>
      </c>
    </row>
    <row r="102" s="2" customFormat="1" ht="49.05" customHeight="1">
      <c r="A102" s="38"/>
      <c r="B102" s="39"/>
      <c r="C102" s="204" t="s">
        <v>153</v>
      </c>
      <c r="D102" s="204" t="s">
        <v>85</v>
      </c>
      <c r="E102" s="205" t="s">
        <v>154</v>
      </c>
      <c r="F102" s="206" t="s">
        <v>155</v>
      </c>
      <c r="G102" s="207" t="s">
        <v>127</v>
      </c>
      <c r="H102" s="208">
        <v>0.23000000000000001</v>
      </c>
      <c r="I102" s="209"/>
      <c r="J102" s="210">
        <f>ROUND(I102*H102,2)</f>
        <v>0</v>
      </c>
      <c r="K102" s="206" t="s">
        <v>128</v>
      </c>
      <c r="L102" s="44"/>
      <c r="M102" s="211" t="s">
        <v>19</v>
      </c>
      <c r="N102" s="212" t="s">
        <v>45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129</v>
      </c>
      <c r="AT102" s="215" t="s">
        <v>85</v>
      </c>
      <c r="AU102" s="215" t="s">
        <v>84</v>
      </c>
      <c r="AY102" s="17" t="s">
        <v>122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82</v>
      </c>
      <c r="BK102" s="216">
        <f>ROUND(I102*H102,2)</f>
        <v>0</v>
      </c>
      <c r="BL102" s="17" t="s">
        <v>129</v>
      </c>
      <c r="BM102" s="215" t="s">
        <v>156</v>
      </c>
    </row>
    <row r="103" s="2" customFormat="1">
      <c r="A103" s="38"/>
      <c r="B103" s="39"/>
      <c r="C103" s="40"/>
      <c r="D103" s="217" t="s">
        <v>131</v>
      </c>
      <c r="E103" s="40"/>
      <c r="F103" s="218" t="s">
        <v>157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131</v>
      </c>
      <c r="AU103" s="17" t="s">
        <v>84</v>
      </c>
    </row>
    <row r="104" s="2" customFormat="1" ht="44.25" customHeight="1">
      <c r="A104" s="38"/>
      <c r="B104" s="39"/>
      <c r="C104" s="204" t="s">
        <v>158</v>
      </c>
      <c r="D104" s="204" t="s">
        <v>85</v>
      </c>
      <c r="E104" s="205" t="s">
        <v>159</v>
      </c>
      <c r="F104" s="206" t="s">
        <v>160</v>
      </c>
      <c r="G104" s="207" t="s">
        <v>127</v>
      </c>
      <c r="H104" s="208">
        <v>0.191</v>
      </c>
      <c r="I104" s="209"/>
      <c r="J104" s="210">
        <f>ROUND(I104*H104,2)</f>
        <v>0</v>
      </c>
      <c r="K104" s="206" t="s">
        <v>128</v>
      </c>
      <c r="L104" s="44"/>
      <c r="M104" s="211" t="s">
        <v>19</v>
      </c>
      <c r="N104" s="212" t="s">
        <v>45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129</v>
      </c>
      <c r="AT104" s="215" t="s">
        <v>85</v>
      </c>
      <c r="AU104" s="215" t="s">
        <v>84</v>
      </c>
      <c r="AY104" s="17" t="s">
        <v>122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82</v>
      </c>
      <c r="BK104" s="216">
        <f>ROUND(I104*H104,2)</f>
        <v>0</v>
      </c>
      <c r="BL104" s="17" t="s">
        <v>129</v>
      </c>
      <c r="BM104" s="215" t="s">
        <v>161</v>
      </c>
    </row>
    <row r="105" s="2" customFormat="1">
      <c r="A105" s="38"/>
      <c r="B105" s="39"/>
      <c r="C105" s="40"/>
      <c r="D105" s="217" t="s">
        <v>131</v>
      </c>
      <c r="E105" s="40"/>
      <c r="F105" s="218" t="s">
        <v>162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84</v>
      </c>
    </row>
    <row r="106" s="12" customFormat="1" ht="25.92" customHeight="1">
      <c r="A106" s="12"/>
      <c r="B106" s="188"/>
      <c r="C106" s="189"/>
      <c r="D106" s="190" t="s">
        <v>73</v>
      </c>
      <c r="E106" s="191" t="s">
        <v>163</v>
      </c>
      <c r="F106" s="191" t="s">
        <v>164</v>
      </c>
      <c r="G106" s="189"/>
      <c r="H106" s="189"/>
      <c r="I106" s="192"/>
      <c r="J106" s="193">
        <f>BK106</f>
        <v>0</v>
      </c>
      <c r="K106" s="189"/>
      <c r="L106" s="194"/>
      <c r="M106" s="195"/>
      <c r="N106" s="196"/>
      <c r="O106" s="196"/>
      <c r="P106" s="197">
        <f>P107+P111+P115+P123+P126+P134</f>
        <v>0</v>
      </c>
      <c r="Q106" s="196"/>
      <c r="R106" s="197">
        <f>R107+R111+R115+R123+R126+R134</f>
        <v>0.010610100000000001</v>
      </c>
      <c r="S106" s="196"/>
      <c r="T106" s="198">
        <f>T107+T111+T115+T123+T126+T134</f>
        <v>0.42054999999999998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9" t="s">
        <v>84</v>
      </c>
      <c r="AT106" s="200" t="s">
        <v>73</v>
      </c>
      <c r="AU106" s="200" t="s">
        <v>74</v>
      </c>
      <c r="AY106" s="199" t="s">
        <v>122</v>
      </c>
      <c r="BK106" s="201">
        <f>BK107+BK111+BK115+BK123+BK126+BK134</f>
        <v>0</v>
      </c>
    </row>
    <row r="107" s="12" customFormat="1" ht="22.8" customHeight="1">
      <c r="A107" s="12"/>
      <c r="B107" s="188"/>
      <c r="C107" s="189"/>
      <c r="D107" s="190" t="s">
        <v>73</v>
      </c>
      <c r="E107" s="202" t="s">
        <v>165</v>
      </c>
      <c r="F107" s="202" t="s">
        <v>166</v>
      </c>
      <c r="G107" s="189"/>
      <c r="H107" s="189"/>
      <c r="I107" s="192"/>
      <c r="J107" s="203">
        <f>BK107</f>
        <v>0</v>
      </c>
      <c r="K107" s="189"/>
      <c r="L107" s="194"/>
      <c r="M107" s="195"/>
      <c r="N107" s="196"/>
      <c r="O107" s="196"/>
      <c r="P107" s="197">
        <f>SUM(P108:P110)</f>
        <v>0</v>
      </c>
      <c r="Q107" s="196"/>
      <c r="R107" s="197">
        <f>SUM(R108:R110)</f>
        <v>0</v>
      </c>
      <c r="S107" s="196"/>
      <c r="T107" s="198">
        <f>SUM(T108:T110)</f>
        <v>0.010149999999999999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84</v>
      </c>
      <c r="AT107" s="200" t="s">
        <v>73</v>
      </c>
      <c r="AU107" s="200" t="s">
        <v>82</v>
      </c>
      <c r="AY107" s="199" t="s">
        <v>122</v>
      </c>
      <c r="BK107" s="201">
        <f>SUM(BK108:BK110)</f>
        <v>0</v>
      </c>
    </row>
    <row r="108" s="2" customFormat="1" ht="21.75" customHeight="1">
      <c r="A108" s="38"/>
      <c r="B108" s="39"/>
      <c r="C108" s="204" t="s">
        <v>167</v>
      </c>
      <c r="D108" s="204" t="s">
        <v>85</v>
      </c>
      <c r="E108" s="205" t="s">
        <v>168</v>
      </c>
      <c r="F108" s="206" t="s">
        <v>169</v>
      </c>
      <c r="G108" s="207" t="s">
        <v>170</v>
      </c>
      <c r="H108" s="208">
        <v>35</v>
      </c>
      <c r="I108" s="209"/>
      <c r="J108" s="210">
        <f>ROUND(I108*H108,2)</f>
        <v>0</v>
      </c>
      <c r="K108" s="206" t="s">
        <v>128</v>
      </c>
      <c r="L108" s="44"/>
      <c r="M108" s="211" t="s">
        <v>19</v>
      </c>
      <c r="N108" s="212" t="s">
        <v>45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0.00029</v>
      </c>
      <c r="T108" s="214">
        <f>S108*H108</f>
        <v>0.010149999999999999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171</v>
      </c>
      <c r="AT108" s="215" t="s">
        <v>85</v>
      </c>
      <c r="AU108" s="215" t="s">
        <v>84</v>
      </c>
      <c r="AY108" s="17" t="s">
        <v>122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82</v>
      </c>
      <c r="BK108" s="216">
        <f>ROUND(I108*H108,2)</f>
        <v>0</v>
      </c>
      <c r="BL108" s="17" t="s">
        <v>171</v>
      </c>
      <c r="BM108" s="215" t="s">
        <v>172</v>
      </c>
    </row>
    <row r="109" s="2" customFormat="1">
      <c r="A109" s="38"/>
      <c r="B109" s="39"/>
      <c r="C109" s="40"/>
      <c r="D109" s="217" t="s">
        <v>131</v>
      </c>
      <c r="E109" s="40"/>
      <c r="F109" s="218" t="s">
        <v>173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84</v>
      </c>
    </row>
    <row r="110" s="13" customFormat="1">
      <c r="A110" s="13"/>
      <c r="B110" s="222"/>
      <c r="C110" s="223"/>
      <c r="D110" s="224" t="s">
        <v>146</v>
      </c>
      <c r="E110" s="233" t="s">
        <v>19</v>
      </c>
      <c r="F110" s="225" t="s">
        <v>174</v>
      </c>
      <c r="G110" s="223"/>
      <c r="H110" s="226">
        <v>35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146</v>
      </c>
      <c r="AU110" s="232" t="s">
        <v>84</v>
      </c>
      <c r="AV110" s="13" t="s">
        <v>84</v>
      </c>
      <c r="AW110" s="13" t="s">
        <v>35</v>
      </c>
      <c r="AX110" s="13" t="s">
        <v>82</v>
      </c>
      <c r="AY110" s="232" t="s">
        <v>122</v>
      </c>
    </row>
    <row r="111" s="12" customFormat="1" ht="22.8" customHeight="1">
      <c r="A111" s="12"/>
      <c r="B111" s="188"/>
      <c r="C111" s="189"/>
      <c r="D111" s="190" t="s">
        <v>73</v>
      </c>
      <c r="E111" s="202" t="s">
        <v>175</v>
      </c>
      <c r="F111" s="202" t="s">
        <v>176</v>
      </c>
      <c r="G111" s="189"/>
      <c r="H111" s="189"/>
      <c r="I111" s="192"/>
      <c r="J111" s="203">
        <f>BK111</f>
        <v>0</v>
      </c>
      <c r="K111" s="189"/>
      <c r="L111" s="194"/>
      <c r="M111" s="195"/>
      <c r="N111" s="196"/>
      <c r="O111" s="196"/>
      <c r="P111" s="197">
        <f>SUM(P112:P114)</f>
        <v>0</v>
      </c>
      <c r="Q111" s="196"/>
      <c r="R111" s="197">
        <f>SUM(R112:R114)</f>
        <v>0.00792</v>
      </c>
      <c r="S111" s="196"/>
      <c r="T111" s="198">
        <f>SUM(T112:T114)</f>
        <v>0.15609000000000001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9" t="s">
        <v>84</v>
      </c>
      <c r="AT111" s="200" t="s">
        <v>73</v>
      </c>
      <c r="AU111" s="200" t="s">
        <v>82</v>
      </c>
      <c r="AY111" s="199" t="s">
        <v>122</v>
      </c>
      <c r="BK111" s="201">
        <f>SUM(BK112:BK114)</f>
        <v>0</v>
      </c>
    </row>
    <row r="112" s="2" customFormat="1" ht="24.15" customHeight="1">
      <c r="A112" s="38"/>
      <c r="B112" s="39"/>
      <c r="C112" s="204" t="s">
        <v>177</v>
      </c>
      <c r="D112" s="204" t="s">
        <v>85</v>
      </c>
      <c r="E112" s="205" t="s">
        <v>178</v>
      </c>
      <c r="F112" s="206" t="s">
        <v>179</v>
      </c>
      <c r="G112" s="207" t="s">
        <v>170</v>
      </c>
      <c r="H112" s="208">
        <v>33</v>
      </c>
      <c r="I112" s="209"/>
      <c r="J112" s="210">
        <f>ROUND(I112*H112,2)</f>
        <v>0</v>
      </c>
      <c r="K112" s="206" t="s">
        <v>128</v>
      </c>
      <c r="L112" s="44"/>
      <c r="M112" s="211" t="s">
        <v>19</v>
      </c>
      <c r="N112" s="212" t="s">
        <v>45</v>
      </c>
      <c r="O112" s="84"/>
      <c r="P112" s="213">
        <f>O112*H112</f>
        <v>0</v>
      </c>
      <c r="Q112" s="213">
        <v>0.00024000000000000001</v>
      </c>
      <c r="R112" s="213">
        <f>Q112*H112</f>
        <v>0.00792</v>
      </c>
      <c r="S112" s="213">
        <v>0.0047299999999999998</v>
      </c>
      <c r="T112" s="214">
        <f>S112*H112</f>
        <v>0.15609000000000001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171</v>
      </c>
      <c r="AT112" s="215" t="s">
        <v>85</v>
      </c>
      <c r="AU112" s="215" t="s">
        <v>84</v>
      </c>
      <c r="AY112" s="17" t="s">
        <v>122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82</v>
      </c>
      <c r="BK112" s="216">
        <f>ROUND(I112*H112,2)</f>
        <v>0</v>
      </c>
      <c r="BL112" s="17" t="s">
        <v>171</v>
      </c>
      <c r="BM112" s="215" t="s">
        <v>180</v>
      </c>
    </row>
    <row r="113" s="2" customFormat="1">
      <c r="A113" s="38"/>
      <c r="B113" s="39"/>
      <c r="C113" s="40"/>
      <c r="D113" s="217" t="s">
        <v>131</v>
      </c>
      <c r="E113" s="40"/>
      <c r="F113" s="218" t="s">
        <v>181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84</v>
      </c>
    </row>
    <row r="114" s="13" customFormat="1">
      <c r="A114" s="13"/>
      <c r="B114" s="222"/>
      <c r="C114" s="223"/>
      <c r="D114" s="224" t="s">
        <v>146</v>
      </c>
      <c r="E114" s="233" t="s">
        <v>19</v>
      </c>
      <c r="F114" s="225" t="s">
        <v>182</v>
      </c>
      <c r="G114" s="223"/>
      <c r="H114" s="226">
        <v>33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146</v>
      </c>
      <c r="AU114" s="232" t="s">
        <v>84</v>
      </c>
      <c r="AV114" s="13" t="s">
        <v>84</v>
      </c>
      <c r="AW114" s="13" t="s">
        <v>35</v>
      </c>
      <c r="AX114" s="13" t="s">
        <v>82</v>
      </c>
      <c r="AY114" s="232" t="s">
        <v>122</v>
      </c>
    </row>
    <row r="115" s="12" customFormat="1" ht="22.8" customHeight="1">
      <c r="A115" s="12"/>
      <c r="B115" s="188"/>
      <c r="C115" s="189"/>
      <c r="D115" s="190" t="s">
        <v>73</v>
      </c>
      <c r="E115" s="202" t="s">
        <v>183</v>
      </c>
      <c r="F115" s="202" t="s">
        <v>184</v>
      </c>
      <c r="G115" s="189"/>
      <c r="H115" s="189"/>
      <c r="I115" s="192"/>
      <c r="J115" s="203">
        <f>BK115</f>
        <v>0</v>
      </c>
      <c r="K115" s="189"/>
      <c r="L115" s="194"/>
      <c r="M115" s="195"/>
      <c r="N115" s="196"/>
      <c r="O115" s="196"/>
      <c r="P115" s="197">
        <f>SUM(P116:P122)</f>
        <v>0</v>
      </c>
      <c r="Q115" s="196"/>
      <c r="R115" s="197">
        <f>SUM(R116:R122)</f>
        <v>0</v>
      </c>
      <c r="S115" s="196"/>
      <c r="T115" s="198">
        <f>SUM(T116:T122)</f>
        <v>0.015599999999999999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9" t="s">
        <v>84</v>
      </c>
      <c r="AT115" s="200" t="s">
        <v>73</v>
      </c>
      <c r="AU115" s="200" t="s">
        <v>82</v>
      </c>
      <c r="AY115" s="199" t="s">
        <v>122</v>
      </c>
      <c r="BK115" s="201">
        <f>SUM(BK116:BK122)</f>
        <v>0</v>
      </c>
    </row>
    <row r="116" s="2" customFormat="1" ht="37.8" customHeight="1">
      <c r="A116" s="38"/>
      <c r="B116" s="39"/>
      <c r="C116" s="204" t="s">
        <v>185</v>
      </c>
      <c r="D116" s="204" t="s">
        <v>85</v>
      </c>
      <c r="E116" s="205" t="s">
        <v>186</v>
      </c>
      <c r="F116" s="206" t="s">
        <v>187</v>
      </c>
      <c r="G116" s="207" t="s">
        <v>188</v>
      </c>
      <c r="H116" s="208">
        <v>12</v>
      </c>
      <c r="I116" s="209"/>
      <c r="J116" s="210">
        <f>ROUND(I116*H116,2)</f>
        <v>0</v>
      </c>
      <c r="K116" s="206" t="s">
        <v>128</v>
      </c>
      <c r="L116" s="44"/>
      <c r="M116" s="211" t="s">
        <v>19</v>
      </c>
      <c r="N116" s="212" t="s">
        <v>45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0.0012999999999999999</v>
      </c>
      <c r="T116" s="214">
        <f>S116*H116</f>
        <v>0.015599999999999999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171</v>
      </c>
      <c r="AT116" s="215" t="s">
        <v>85</v>
      </c>
      <c r="AU116" s="215" t="s">
        <v>84</v>
      </c>
      <c r="AY116" s="17" t="s">
        <v>122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82</v>
      </c>
      <c r="BK116" s="216">
        <f>ROUND(I116*H116,2)</f>
        <v>0</v>
      </c>
      <c r="BL116" s="17" t="s">
        <v>171</v>
      </c>
      <c r="BM116" s="215" t="s">
        <v>189</v>
      </c>
    </row>
    <row r="117" s="2" customFormat="1">
      <c r="A117" s="38"/>
      <c r="B117" s="39"/>
      <c r="C117" s="40"/>
      <c r="D117" s="217" t="s">
        <v>131</v>
      </c>
      <c r="E117" s="40"/>
      <c r="F117" s="218" t="s">
        <v>190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131</v>
      </c>
      <c r="AU117" s="17" t="s">
        <v>84</v>
      </c>
    </row>
    <row r="118" s="14" customFormat="1">
      <c r="A118" s="14"/>
      <c r="B118" s="234"/>
      <c r="C118" s="235"/>
      <c r="D118" s="224" t="s">
        <v>146</v>
      </c>
      <c r="E118" s="236" t="s">
        <v>19</v>
      </c>
      <c r="F118" s="237" t="s">
        <v>191</v>
      </c>
      <c r="G118" s="235"/>
      <c r="H118" s="236" t="s">
        <v>19</v>
      </c>
      <c r="I118" s="238"/>
      <c r="J118" s="235"/>
      <c r="K118" s="235"/>
      <c r="L118" s="239"/>
      <c r="M118" s="240"/>
      <c r="N118" s="241"/>
      <c r="O118" s="241"/>
      <c r="P118" s="241"/>
      <c r="Q118" s="241"/>
      <c r="R118" s="241"/>
      <c r="S118" s="241"/>
      <c r="T118" s="24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3" t="s">
        <v>146</v>
      </c>
      <c r="AU118" s="243" t="s">
        <v>84</v>
      </c>
      <c r="AV118" s="14" t="s">
        <v>82</v>
      </c>
      <c r="AW118" s="14" t="s">
        <v>35</v>
      </c>
      <c r="AX118" s="14" t="s">
        <v>74</v>
      </c>
      <c r="AY118" s="243" t="s">
        <v>122</v>
      </c>
    </row>
    <row r="119" s="13" customFormat="1">
      <c r="A119" s="13"/>
      <c r="B119" s="222"/>
      <c r="C119" s="223"/>
      <c r="D119" s="224" t="s">
        <v>146</v>
      </c>
      <c r="E119" s="233" t="s">
        <v>19</v>
      </c>
      <c r="F119" s="225" t="s">
        <v>192</v>
      </c>
      <c r="G119" s="223"/>
      <c r="H119" s="226">
        <v>9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146</v>
      </c>
      <c r="AU119" s="232" t="s">
        <v>84</v>
      </c>
      <c r="AV119" s="13" t="s">
        <v>84</v>
      </c>
      <c r="AW119" s="13" t="s">
        <v>35</v>
      </c>
      <c r="AX119" s="13" t="s">
        <v>74</v>
      </c>
      <c r="AY119" s="232" t="s">
        <v>122</v>
      </c>
    </row>
    <row r="120" s="14" customFormat="1">
      <c r="A120" s="14"/>
      <c r="B120" s="234"/>
      <c r="C120" s="235"/>
      <c r="D120" s="224" t="s">
        <v>146</v>
      </c>
      <c r="E120" s="236" t="s">
        <v>19</v>
      </c>
      <c r="F120" s="237" t="s">
        <v>193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146</v>
      </c>
      <c r="AU120" s="243" t="s">
        <v>84</v>
      </c>
      <c r="AV120" s="14" t="s">
        <v>82</v>
      </c>
      <c r="AW120" s="14" t="s">
        <v>35</v>
      </c>
      <c r="AX120" s="14" t="s">
        <v>74</v>
      </c>
      <c r="AY120" s="243" t="s">
        <v>122</v>
      </c>
    </row>
    <row r="121" s="13" customFormat="1">
      <c r="A121" s="13"/>
      <c r="B121" s="222"/>
      <c r="C121" s="223"/>
      <c r="D121" s="224" t="s">
        <v>146</v>
      </c>
      <c r="E121" s="233" t="s">
        <v>19</v>
      </c>
      <c r="F121" s="225" t="s">
        <v>137</v>
      </c>
      <c r="G121" s="223"/>
      <c r="H121" s="226">
        <v>3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146</v>
      </c>
      <c r="AU121" s="232" t="s">
        <v>84</v>
      </c>
      <c r="AV121" s="13" t="s">
        <v>84</v>
      </c>
      <c r="AW121" s="13" t="s">
        <v>35</v>
      </c>
      <c r="AX121" s="13" t="s">
        <v>74</v>
      </c>
      <c r="AY121" s="232" t="s">
        <v>122</v>
      </c>
    </row>
    <row r="122" s="15" customFormat="1">
      <c r="A122" s="15"/>
      <c r="B122" s="244"/>
      <c r="C122" s="245"/>
      <c r="D122" s="224" t="s">
        <v>146</v>
      </c>
      <c r="E122" s="246" t="s">
        <v>19</v>
      </c>
      <c r="F122" s="247" t="s">
        <v>194</v>
      </c>
      <c r="G122" s="245"/>
      <c r="H122" s="248">
        <v>12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4" t="s">
        <v>146</v>
      </c>
      <c r="AU122" s="254" t="s">
        <v>84</v>
      </c>
      <c r="AV122" s="15" t="s">
        <v>129</v>
      </c>
      <c r="AW122" s="15" t="s">
        <v>35</v>
      </c>
      <c r="AX122" s="15" t="s">
        <v>82</v>
      </c>
      <c r="AY122" s="254" t="s">
        <v>122</v>
      </c>
    </row>
    <row r="123" s="12" customFormat="1" ht="22.8" customHeight="1">
      <c r="A123" s="12"/>
      <c r="B123" s="188"/>
      <c r="C123" s="189"/>
      <c r="D123" s="190" t="s">
        <v>73</v>
      </c>
      <c r="E123" s="202" t="s">
        <v>195</v>
      </c>
      <c r="F123" s="202" t="s">
        <v>196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0.048000000000000001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84</v>
      </c>
      <c r="AT123" s="200" t="s">
        <v>73</v>
      </c>
      <c r="AU123" s="200" t="s">
        <v>82</v>
      </c>
      <c r="AY123" s="199" t="s">
        <v>122</v>
      </c>
      <c r="BK123" s="201">
        <f>SUM(BK124:BK125)</f>
        <v>0</v>
      </c>
    </row>
    <row r="124" s="2" customFormat="1" ht="24.15" customHeight="1">
      <c r="A124" s="38"/>
      <c r="B124" s="39"/>
      <c r="C124" s="204" t="s">
        <v>197</v>
      </c>
      <c r="D124" s="204" t="s">
        <v>85</v>
      </c>
      <c r="E124" s="205" t="s">
        <v>198</v>
      </c>
      <c r="F124" s="206" t="s">
        <v>199</v>
      </c>
      <c r="G124" s="207" t="s">
        <v>188</v>
      </c>
      <c r="H124" s="208">
        <v>2</v>
      </c>
      <c r="I124" s="209"/>
      <c r="J124" s="210">
        <f>ROUND(I124*H124,2)</f>
        <v>0</v>
      </c>
      <c r="K124" s="206" t="s">
        <v>128</v>
      </c>
      <c r="L124" s="44"/>
      <c r="M124" s="211" t="s">
        <v>19</v>
      </c>
      <c r="N124" s="212" t="s">
        <v>45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0.024</v>
      </c>
      <c r="T124" s="214">
        <f>S124*H124</f>
        <v>0.048000000000000001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171</v>
      </c>
      <c r="AT124" s="215" t="s">
        <v>85</v>
      </c>
      <c r="AU124" s="215" t="s">
        <v>84</v>
      </c>
      <c r="AY124" s="17" t="s">
        <v>122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82</v>
      </c>
      <c r="BK124" s="216">
        <f>ROUND(I124*H124,2)</f>
        <v>0</v>
      </c>
      <c r="BL124" s="17" t="s">
        <v>171</v>
      </c>
      <c r="BM124" s="215" t="s">
        <v>200</v>
      </c>
    </row>
    <row r="125" s="2" customFormat="1">
      <c r="A125" s="38"/>
      <c r="B125" s="39"/>
      <c r="C125" s="40"/>
      <c r="D125" s="217" t="s">
        <v>131</v>
      </c>
      <c r="E125" s="40"/>
      <c r="F125" s="218" t="s">
        <v>201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131</v>
      </c>
      <c r="AU125" s="17" t="s">
        <v>84</v>
      </c>
    </row>
    <row r="126" s="12" customFormat="1" ht="22.8" customHeight="1">
      <c r="A126" s="12"/>
      <c r="B126" s="188"/>
      <c r="C126" s="189"/>
      <c r="D126" s="190" t="s">
        <v>73</v>
      </c>
      <c r="E126" s="202" t="s">
        <v>202</v>
      </c>
      <c r="F126" s="202" t="s">
        <v>203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SUM(P127:P133)</f>
        <v>0</v>
      </c>
      <c r="Q126" s="196"/>
      <c r="R126" s="197">
        <f>SUM(R127:R133)</f>
        <v>0</v>
      </c>
      <c r="S126" s="196"/>
      <c r="T126" s="198">
        <f>SUM(T127:T133)</f>
        <v>0.19071000000000002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84</v>
      </c>
      <c r="AT126" s="200" t="s">
        <v>73</v>
      </c>
      <c r="AU126" s="200" t="s">
        <v>82</v>
      </c>
      <c r="AY126" s="199" t="s">
        <v>122</v>
      </c>
      <c r="BK126" s="201">
        <f>SUM(BK127:BK133)</f>
        <v>0</v>
      </c>
    </row>
    <row r="127" s="2" customFormat="1" ht="24.15" customHeight="1">
      <c r="A127" s="38"/>
      <c r="B127" s="39"/>
      <c r="C127" s="204" t="s">
        <v>204</v>
      </c>
      <c r="D127" s="204" t="s">
        <v>85</v>
      </c>
      <c r="E127" s="205" t="s">
        <v>205</v>
      </c>
      <c r="F127" s="206" t="s">
        <v>206</v>
      </c>
      <c r="G127" s="207" t="s">
        <v>207</v>
      </c>
      <c r="H127" s="208">
        <v>63.57</v>
      </c>
      <c r="I127" s="209"/>
      <c r="J127" s="210">
        <f>ROUND(I127*H127,2)</f>
        <v>0</v>
      </c>
      <c r="K127" s="206" t="s">
        <v>128</v>
      </c>
      <c r="L127" s="44"/>
      <c r="M127" s="211" t="s">
        <v>19</v>
      </c>
      <c r="N127" s="212" t="s">
        <v>45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0.0030000000000000001</v>
      </c>
      <c r="T127" s="214">
        <f>S127*H127</f>
        <v>0.19071000000000002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171</v>
      </c>
      <c r="AT127" s="215" t="s">
        <v>85</v>
      </c>
      <c r="AU127" s="215" t="s">
        <v>84</v>
      </c>
      <c r="AY127" s="17" t="s">
        <v>122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82</v>
      </c>
      <c r="BK127" s="216">
        <f>ROUND(I127*H127,2)</f>
        <v>0</v>
      </c>
      <c r="BL127" s="17" t="s">
        <v>171</v>
      </c>
      <c r="BM127" s="215" t="s">
        <v>208</v>
      </c>
    </row>
    <row r="128" s="2" customFormat="1">
      <c r="A128" s="38"/>
      <c r="B128" s="39"/>
      <c r="C128" s="40"/>
      <c r="D128" s="217" t="s">
        <v>131</v>
      </c>
      <c r="E128" s="40"/>
      <c r="F128" s="218" t="s">
        <v>209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84</v>
      </c>
    </row>
    <row r="129" s="14" customFormat="1">
      <c r="A129" s="14"/>
      <c r="B129" s="234"/>
      <c r="C129" s="235"/>
      <c r="D129" s="224" t="s">
        <v>146</v>
      </c>
      <c r="E129" s="236" t="s">
        <v>19</v>
      </c>
      <c r="F129" s="237" t="s">
        <v>191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146</v>
      </c>
      <c r="AU129" s="243" t="s">
        <v>84</v>
      </c>
      <c r="AV129" s="14" t="s">
        <v>82</v>
      </c>
      <c r="AW129" s="14" t="s">
        <v>35</v>
      </c>
      <c r="AX129" s="14" t="s">
        <v>74</v>
      </c>
      <c r="AY129" s="243" t="s">
        <v>122</v>
      </c>
    </row>
    <row r="130" s="13" customFormat="1">
      <c r="A130" s="13"/>
      <c r="B130" s="222"/>
      <c r="C130" s="223"/>
      <c r="D130" s="224" t="s">
        <v>146</v>
      </c>
      <c r="E130" s="233" t="s">
        <v>19</v>
      </c>
      <c r="F130" s="225" t="s">
        <v>210</v>
      </c>
      <c r="G130" s="223"/>
      <c r="H130" s="226">
        <v>23.309999999999999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146</v>
      </c>
      <c r="AU130" s="232" t="s">
        <v>84</v>
      </c>
      <c r="AV130" s="13" t="s">
        <v>84</v>
      </c>
      <c r="AW130" s="13" t="s">
        <v>35</v>
      </c>
      <c r="AX130" s="13" t="s">
        <v>74</v>
      </c>
      <c r="AY130" s="232" t="s">
        <v>122</v>
      </c>
    </row>
    <row r="131" s="14" customFormat="1">
      <c r="A131" s="14"/>
      <c r="B131" s="234"/>
      <c r="C131" s="235"/>
      <c r="D131" s="224" t="s">
        <v>146</v>
      </c>
      <c r="E131" s="236" t="s">
        <v>19</v>
      </c>
      <c r="F131" s="237" t="s">
        <v>193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146</v>
      </c>
      <c r="AU131" s="243" t="s">
        <v>84</v>
      </c>
      <c r="AV131" s="14" t="s">
        <v>82</v>
      </c>
      <c r="AW131" s="14" t="s">
        <v>35</v>
      </c>
      <c r="AX131" s="14" t="s">
        <v>74</v>
      </c>
      <c r="AY131" s="243" t="s">
        <v>122</v>
      </c>
    </row>
    <row r="132" s="13" customFormat="1">
      <c r="A132" s="13"/>
      <c r="B132" s="222"/>
      <c r="C132" s="223"/>
      <c r="D132" s="224" t="s">
        <v>146</v>
      </c>
      <c r="E132" s="233" t="s">
        <v>19</v>
      </c>
      <c r="F132" s="225" t="s">
        <v>211</v>
      </c>
      <c r="G132" s="223"/>
      <c r="H132" s="226">
        <v>40.259999999999998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146</v>
      </c>
      <c r="AU132" s="232" t="s">
        <v>84</v>
      </c>
      <c r="AV132" s="13" t="s">
        <v>84</v>
      </c>
      <c r="AW132" s="13" t="s">
        <v>35</v>
      </c>
      <c r="AX132" s="13" t="s">
        <v>74</v>
      </c>
      <c r="AY132" s="232" t="s">
        <v>122</v>
      </c>
    </row>
    <row r="133" s="15" customFormat="1">
      <c r="A133" s="15"/>
      <c r="B133" s="244"/>
      <c r="C133" s="245"/>
      <c r="D133" s="224" t="s">
        <v>146</v>
      </c>
      <c r="E133" s="246" t="s">
        <v>19</v>
      </c>
      <c r="F133" s="247" t="s">
        <v>194</v>
      </c>
      <c r="G133" s="245"/>
      <c r="H133" s="248">
        <v>63.569999999999993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4" t="s">
        <v>146</v>
      </c>
      <c r="AU133" s="254" t="s">
        <v>84</v>
      </c>
      <c r="AV133" s="15" t="s">
        <v>129</v>
      </c>
      <c r="AW133" s="15" t="s">
        <v>35</v>
      </c>
      <c r="AX133" s="15" t="s">
        <v>82</v>
      </c>
      <c r="AY133" s="254" t="s">
        <v>122</v>
      </c>
    </row>
    <row r="134" s="12" customFormat="1" ht="22.8" customHeight="1">
      <c r="A134" s="12"/>
      <c r="B134" s="188"/>
      <c r="C134" s="189"/>
      <c r="D134" s="190" t="s">
        <v>73</v>
      </c>
      <c r="E134" s="202" t="s">
        <v>212</v>
      </c>
      <c r="F134" s="202" t="s">
        <v>213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SUM(P135:P137)</f>
        <v>0</v>
      </c>
      <c r="Q134" s="196"/>
      <c r="R134" s="197">
        <f>SUM(R135:R137)</f>
        <v>0.0026901000000000004</v>
      </c>
      <c r="S134" s="196"/>
      <c r="T134" s="198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84</v>
      </c>
      <c r="AT134" s="200" t="s">
        <v>73</v>
      </c>
      <c r="AU134" s="200" t="s">
        <v>82</v>
      </c>
      <c r="AY134" s="199" t="s">
        <v>122</v>
      </c>
      <c r="BK134" s="201">
        <f>SUM(BK135:BK137)</f>
        <v>0</v>
      </c>
    </row>
    <row r="135" s="2" customFormat="1" ht="24.15" customHeight="1">
      <c r="A135" s="38"/>
      <c r="B135" s="39"/>
      <c r="C135" s="204" t="s">
        <v>214</v>
      </c>
      <c r="D135" s="204" t="s">
        <v>85</v>
      </c>
      <c r="E135" s="205" t="s">
        <v>215</v>
      </c>
      <c r="F135" s="206" t="s">
        <v>216</v>
      </c>
      <c r="G135" s="207" t="s">
        <v>207</v>
      </c>
      <c r="H135" s="208">
        <v>12.810000000000001</v>
      </c>
      <c r="I135" s="209"/>
      <c r="J135" s="210">
        <f>ROUND(I135*H135,2)</f>
        <v>0</v>
      </c>
      <c r="K135" s="206" t="s">
        <v>128</v>
      </c>
      <c r="L135" s="44"/>
      <c r="M135" s="211" t="s">
        <v>19</v>
      </c>
      <c r="N135" s="212" t="s">
        <v>45</v>
      </c>
      <c r="O135" s="84"/>
      <c r="P135" s="213">
        <f>O135*H135</f>
        <v>0</v>
      </c>
      <c r="Q135" s="213">
        <v>0.00021000000000000001</v>
      </c>
      <c r="R135" s="213">
        <f>Q135*H135</f>
        <v>0.0026901000000000004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171</v>
      </c>
      <c r="AT135" s="215" t="s">
        <v>85</v>
      </c>
      <c r="AU135" s="215" t="s">
        <v>84</v>
      </c>
      <c r="AY135" s="17" t="s">
        <v>122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82</v>
      </c>
      <c r="BK135" s="216">
        <f>ROUND(I135*H135,2)</f>
        <v>0</v>
      </c>
      <c r="BL135" s="17" t="s">
        <v>171</v>
      </c>
      <c r="BM135" s="215" t="s">
        <v>217</v>
      </c>
    </row>
    <row r="136" s="2" customFormat="1">
      <c r="A136" s="38"/>
      <c r="B136" s="39"/>
      <c r="C136" s="40"/>
      <c r="D136" s="217" t="s">
        <v>131</v>
      </c>
      <c r="E136" s="40"/>
      <c r="F136" s="218" t="s">
        <v>218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84</v>
      </c>
    </row>
    <row r="137" s="13" customFormat="1">
      <c r="A137" s="13"/>
      <c r="B137" s="222"/>
      <c r="C137" s="223"/>
      <c r="D137" s="224" t="s">
        <v>146</v>
      </c>
      <c r="E137" s="233" t="s">
        <v>19</v>
      </c>
      <c r="F137" s="225" t="s">
        <v>219</v>
      </c>
      <c r="G137" s="223"/>
      <c r="H137" s="226">
        <v>12.810000000000001</v>
      </c>
      <c r="I137" s="227"/>
      <c r="J137" s="223"/>
      <c r="K137" s="223"/>
      <c r="L137" s="228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146</v>
      </c>
      <c r="AU137" s="232" t="s">
        <v>84</v>
      </c>
      <c r="AV137" s="13" t="s">
        <v>84</v>
      </c>
      <c r="AW137" s="13" t="s">
        <v>35</v>
      </c>
      <c r="AX137" s="13" t="s">
        <v>82</v>
      </c>
      <c r="AY137" s="232" t="s">
        <v>122</v>
      </c>
    </row>
    <row r="138" s="2" customFormat="1" ht="6.96" customHeight="1">
      <c r="A138" s="38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ytWqUuWSb/OPq/7dFyPFo77DdVx7Jc0drTWNa/S7VETgfNsCTKcNauLQLnv6T0q8bXDI2+JW/AEUyYm1NNHOfg==" hashValue="AUp7AhAW8i6coA1Ker9fLlY98eh731TCO/2b1XQbjiSS/AsanlK774yxuRE9gT4FoJYv462p8L7nz2aWfRvtBA==" algorithmName="SHA-512" password="CC35"/>
  <autoFilter ref="C87:K13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2/997006012"/>
    <hyperlink ref="F94" r:id="rId2" display="https://podminky.urs.cz/item/CS_URS_2023_02/997013214"/>
    <hyperlink ref="F96" r:id="rId3" display="https://podminky.urs.cz/item/CS_URS_2023_02/997013501"/>
    <hyperlink ref="F98" r:id="rId4" display="https://podminky.urs.cz/item/CS_URS_2023_02/997013509"/>
    <hyperlink ref="F101" r:id="rId5" display="https://podminky.urs.cz/item/CS_URS_2023_02/997013511"/>
    <hyperlink ref="F103" r:id="rId6" display="https://podminky.urs.cz/item/CS_URS_2023_02/997013871"/>
    <hyperlink ref="F105" r:id="rId7" display="https://podminky.urs.cz/item/CS_URS_2023_02/997013813"/>
    <hyperlink ref="F109" r:id="rId8" display="https://podminky.urs.cz/item/CS_URS_2023_02/722170804"/>
    <hyperlink ref="F113" r:id="rId9" display="https://podminky.urs.cz/item/CS_URS_2023_02/723150802"/>
    <hyperlink ref="F117" r:id="rId10" display="https://podminky.urs.cz/item/CS_URS_2023_02/741371823"/>
    <hyperlink ref="F125" r:id="rId11" display="https://podminky.urs.cz/item/CS_URS_2023_02/766691914"/>
    <hyperlink ref="F128" r:id="rId12" display="https://podminky.urs.cz/item/CS_URS_2023_02/776201812"/>
    <hyperlink ref="F136" r:id="rId13" display="https://podminky.urs.cz/item/CS_URS_2023_02/78380680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ÚPRAVY UČEBNY GRAFICKÉHO DESIGNU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220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4. 7. 2023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ROUND((SUM(BE93:BE258)),  2)</f>
        <v>0</v>
      </c>
      <c r="G33" s="38"/>
      <c r="H33" s="38"/>
      <c r="I33" s="148">
        <v>0.20999999999999999</v>
      </c>
      <c r="J33" s="147">
        <f>ROUND(((SUM(BE93:BE258))*I33),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ROUND((SUM(BF93:BF258)),  2)</f>
        <v>0</v>
      </c>
      <c r="G34" s="38"/>
      <c r="H34" s="38"/>
      <c r="I34" s="148">
        <v>0.14999999999999999</v>
      </c>
      <c r="J34" s="147">
        <f>ROUND(((SUM(BF93:BF258))*I34),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ROUND((SUM(BG93:BG258)),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ROUND((SUM(BH93:BH258)),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ROUND((SUM(BI93:BI258)),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ÚPRAVY UČEBNY GRAFICKÉHO DESIGNU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K - Nové konstrukce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Plzeň, Škroupova 13</v>
      </c>
      <c r="G52" s="40"/>
      <c r="H52" s="40"/>
      <c r="I52" s="32" t="s">
        <v>23</v>
      </c>
      <c r="J52" s="72" t="str">
        <f>IF(J12="","",J12)</f>
        <v>4. 7. 2023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Ing. Irena Potužáková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221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222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223</v>
      </c>
      <c r="E63" s="174"/>
      <c r="F63" s="174"/>
      <c r="G63" s="174"/>
      <c r="H63" s="174"/>
      <c r="I63" s="174"/>
      <c r="J63" s="175">
        <f>J130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224</v>
      </c>
      <c r="E64" s="174"/>
      <c r="F64" s="174"/>
      <c r="G64" s="174"/>
      <c r="H64" s="174"/>
      <c r="I64" s="174"/>
      <c r="J64" s="175">
        <f>J137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100</v>
      </c>
      <c r="E65" s="168"/>
      <c r="F65" s="168"/>
      <c r="G65" s="168"/>
      <c r="H65" s="168"/>
      <c r="I65" s="168"/>
      <c r="J65" s="169">
        <f>J140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225</v>
      </c>
      <c r="E66" s="174"/>
      <c r="F66" s="174"/>
      <c r="G66" s="174"/>
      <c r="H66" s="174"/>
      <c r="I66" s="174"/>
      <c r="J66" s="175">
        <f>J141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103</v>
      </c>
      <c r="E67" s="174"/>
      <c r="F67" s="174"/>
      <c r="G67" s="174"/>
      <c r="H67" s="174"/>
      <c r="I67" s="174"/>
      <c r="J67" s="175">
        <f>J147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226</v>
      </c>
      <c r="E68" s="174"/>
      <c r="F68" s="174"/>
      <c r="G68" s="174"/>
      <c r="H68" s="174"/>
      <c r="I68" s="174"/>
      <c r="J68" s="175">
        <f>J156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227</v>
      </c>
      <c r="E69" s="174"/>
      <c r="F69" s="174"/>
      <c r="G69" s="174"/>
      <c r="H69" s="174"/>
      <c r="I69" s="174"/>
      <c r="J69" s="175">
        <f>J163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104</v>
      </c>
      <c r="E70" s="174"/>
      <c r="F70" s="174"/>
      <c r="G70" s="174"/>
      <c r="H70" s="174"/>
      <c r="I70" s="174"/>
      <c r="J70" s="175">
        <f>J182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105</v>
      </c>
      <c r="E71" s="174"/>
      <c r="F71" s="174"/>
      <c r="G71" s="174"/>
      <c r="H71" s="174"/>
      <c r="I71" s="174"/>
      <c r="J71" s="175">
        <f>J190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228</v>
      </c>
      <c r="E72" s="174"/>
      <c r="F72" s="174"/>
      <c r="G72" s="174"/>
      <c r="H72" s="174"/>
      <c r="I72" s="174"/>
      <c r="J72" s="175">
        <f>J219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229</v>
      </c>
      <c r="E73" s="174"/>
      <c r="F73" s="174"/>
      <c r="G73" s="174"/>
      <c r="H73" s="174"/>
      <c r="I73" s="174"/>
      <c r="J73" s="175">
        <f>J237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/>
    <row r="77" hidden="1"/>
    <row r="78" hidden="1"/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107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ÚPRAVY UČEBNY GRAFICKÉHO DESIGNU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92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K - Nové konstrukce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 xml:space="preserve"> Plzeň, Škroupova 13</v>
      </c>
      <c r="G87" s="40"/>
      <c r="H87" s="40"/>
      <c r="I87" s="32" t="s">
        <v>23</v>
      </c>
      <c r="J87" s="72" t="str">
        <f>IF(J12="","",J12)</f>
        <v>4. 7. 2023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25</v>
      </c>
      <c r="D89" s="40"/>
      <c r="E89" s="40"/>
      <c r="F89" s="27" t="str">
        <f>E15</f>
        <v xml:space="preserve">Integrovaná střední škola živnostenská </v>
      </c>
      <c r="G89" s="40"/>
      <c r="H89" s="40"/>
      <c r="I89" s="32" t="s">
        <v>32</v>
      </c>
      <c r="J89" s="36" t="str">
        <f>E21</f>
        <v>Planteam, Na Výsluní 630, Líně - Sulkov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IF(E18="","",E18)</f>
        <v>Vyplň údaj</v>
      </c>
      <c r="G90" s="40"/>
      <c r="H90" s="40"/>
      <c r="I90" s="32" t="s">
        <v>36</v>
      </c>
      <c r="J90" s="36" t="str">
        <f>E24</f>
        <v xml:space="preserve"> Ing. Irena Potužáková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108</v>
      </c>
      <c r="D92" s="180" t="s">
        <v>59</v>
      </c>
      <c r="E92" s="180" t="s">
        <v>55</v>
      </c>
      <c r="F92" s="180" t="s">
        <v>56</v>
      </c>
      <c r="G92" s="180" t="s">
        <v>109</v>
      </c>
      <c r="H92" s="180" t="s">
        <v>110</v>
      </c>
      <c r="I92" s="180" t="s">
        <v>111</v>
      </c>
      <c r="J92" s="180" t="s">
        <v>96</v>
      </c>
      <c r="K92" s="181" t="s">
        <v>112</v>
      </c>
      <c r="L92" s="182"/>
      <c r="M92" s="92" t="s">
        <v>19</v>
      </c>
      <c r="N92" s="93" t="s">
        <v>44</v>
      </c>
      <c r="O92" s="93" t="s">
        <v>113</v>
      </c>
      <c r="P92" s="93" t="s">
        <v>114</v>
      </c>
      <c r="Q92" s="93" t="s">
        <v>115</v>
      </c>
      <c r="R92" s="93" t="s">
        <v>116</v>
      </c>
      <c r="S92" s="93" t="s">
        <v>117</v>
      </c>
      <c r="T92" s="94" t="s">
        <v>118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119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P94+P140</f>
        <v>0</v>
      </c>
      <c r="Q93" s="96"/>
      <c r="R93" s="185">
        <f>R94+R140</f>
        <v>4.8169240000000002</v>
      </c>
      <c r="S93" s="96"/>
      <c r="T93" s="186">
        <f>T94+T140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73</v>
      </c>
      <c r="AU93" s="17" t="s">
        <v>97</v>
      </c>
      <c r="BK93" s="187">
        <f>BK94+BK140</f>
        <v>0</v>
      </c>
    </row>
    <row r="94" s="12" customFormat="1" ht="25.92" customHeight="1">
      <c r="A94" s="12"/>
      <c r="B94" s="188"/>
      <c r="C94" s="189"/>
      <c r="D94" s="190" t="s">
        <v>73</v>
      </c>
      <c r="E94" s="191" t="s">
        <v>120</v>
      </c>
      <c r="F94" s="191" t="s">
        <v>121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P95+P99+P130+P137</f>
        <v>0</v>
      </c>
      <c r="Q94" s="196"/>
      <c r="R94" s="197">
        <f>R95+R99+R130+R137</f>
        <v>3.3547723000000005</v>
      </c>
      <c r="S94" s="196"/>
      <c r="T94" s="198">
        <f>T95+T99+T130+T137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82</v>
      </c>
      <c r="AT94" s="200" t="s">
        <v>73</v>
      </c>
      <c r="AU94" s="200" t="s">
        <v>74</v>
      </c>
      <c r="AY94" s="199" t="s">
        <v>122</v>
      </c>
      <c r="BK94" s="201">
        <f>BK95+BK99+BK130+BK137</f>
        <v>0</v>
      </c>
    </row>
    <row r="95" s="12" customFormat="1" ht="22.8" customHeight="1">
      <c r="A95" s="12"/>
      <c r="B95" s="188"/>
      <c r="C95" s="189"/>
      <c r="D95" s="190" t="s">
        <v>73</v>
      </c>
      <c r="E95" s="202" t="s">
        <v>137</v>
      </c>
      <c r="F95" s="202" t="s">
        <v>230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SUM(P96:P98)</f>
        <v>0</v>
      </c>
      <c r="Q95" s="196"/>
      <c r="R95" s="197">
        <f>SUM(R96:R98)</f>
        <v>0.025239999999999999</v>
      </c>
      <c r="S95" s="196"/>
      <c r="T95" s="198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82</v>
      </c>
      <c r="AT95" s="200" t="s">
        <v>73</v>
      </c>
      <c r="AU95" s="200" t="s">
        <v>82</v>
      </c>
      <c r="AY95" s="199" t="s">
        <v>122</v>
      </c>
      <c r="BK95" s="201">
        <f>SUM(BK96:BK98)</f>
        <v>0</v>
      </c>
    </row>
    <row r="96" s="2" customFormat="1" ht="37.8" customHeight="1">
      <c r="A96" s="38"/>
      <c r="B96" s="39"/>
      <c r="C96" s="204" t="s">
        <v>82</v>
      </c>
      <c r="D96" s="204" t="s">
        <v>85</v>
      </c>
      <c r="E96" s="205" t="s">
        <v>231</v>
      </c>
      <c r="F96" s="206" t="s">
        <v>232</v>
      </c>
      <c r="G96" s="207" t="s">
        <v>188</v>
      </c>
      <c r="H96" s="208">
        <v>1</v>
      </c>
      <c r="I96" s="209"/>
      <c r="J96" s="210">
        <f>ROUND(I96*H96,2)</f>
        <v>0</v>
      </c>
      <c r="K96" s="206" t="s">
        <v>128</v>
      </c>
      <c r="L96" s="44"/>
      <c r="M96" s="211" t="s">
        <v>19</v>
      </c>
      <c r="N96" s="212" t="s">
        <v>45</v>
      </c>
      <c r="O96" s="84"/>
      <c r="P96" s="213">
        <f>O96*H96</f>
        <v>0</v>
      </c>
      <c r="Q96" s="213">
        <v>0.025239999999999999</v>
      </c>
      <c r="R96" s="213">
        <f>Q96*H96</f>
        <v>0.025239999999999999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129</v>
      </c>
      <c r="AT96" s="215" t="s">
        <v>85</v>
      </c>
      <c r="AU96" s="215" t="s">
        <v>84</v>
      </c>
      <c r="AY96" s="17" t="s">
        <v>122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82</v>
      </c>
      <c r="BK96" s="216">
        <f>ROUND(I96*H96,2)</f>
        <v>0</v>
      </c>
      <c r="BL96" s="17" t="s">
        <v>129</v>
      </c>
      <c r="BM96" s="215" t="s">
        <v>233</v>
      </c>
    </row>
    <row r="97" s="2" customFormat="1">
      <c r="A97" s="38"/>
      <c r="B97" s="39"/>
      <c r="C97" s="40"/>
      <c r="D97" s="217" t="s">
        <v>131</v>
      </c>
      <c r="E97" s="40"/>
      <c r="F97" s="218" t="s">
        <v>234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131</v>
      </c>
      <c r="AU97" s="17" t="s">
        <v>84</v>
      </c>
    </row>
    <row r="98" s="13" customFormat="1">
      <c r="A98" s="13"/>
      <c r="B98" s="222"/>
      <c r="C98" s="223"/>
      <c r="D98" s="224" t="s">
        <v>146</v>
      </c>
      <c r="E98" s="233" t="s">
        <v>19</v>
      </c>
      <c r="F98" s="225" t="s">
        <v>235</v>
      </c>
      <c r="G98" s="223"/>
      <c r="H98" s="226">
        <v>1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146</v>
      </c>
      <c r="AU98" s="232" t="s">
        <v>84</v>
      </c>
      <c r="AV98" s="13" t="s">
        <v>84</v>
      </c>
      <c r="AW98" s="13" t="s">
        <v>35</v>
      </c>
      <c r="AX98" s="13" t="s">
        <v>82</v>
      </c>
      <c r="AY98" s="232" t="s">
        <v>122</v>
      </c>
    </row>
    <row r="99" s="12" customFormat="1" ht="22.8" customHeight="1">
      <c r="A99" s="12"/>
      <c r="B99" s="188"/>
      <c r="C99" s="189"/>
      <c r="D99" s="190" t="s">
        <v>73</v>
      </c>
      <c r="E99" s="202" t="s">
        <v>153</v>
      </c>
      <c r="F99" s="202" t="s">
        <v>236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SUM(P100:P129)</f>
        <v>0</v>
      </c>
      <c r="Q99" s="196"/>
      <c r="R99" s="197">
        <f>SUM(R100:R129)</f>
        <v>3.3187254000000004</v>
      </c>
      <c r="S99" s="196"/>
      <c r="T99" s="198">
        <f>SUM(T100:T129)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82</v>
      </c>
      <c r="AT99" s="200" t="s">
        <v>73</v>
      </c>
      <c r="AU99" s="200" t="s">
        <v>82</v>
      </c>
      <c r="AY99" s="199" t="s">
        <v>122</v>
      </c>
      <c r="BK99" s="201">
        <f>SUM(BK100:BK129)</f>
        <v>0</v>
      </c>
    </row>
    <row r="100" s="2" customFormat="1" ht="24.15" customHeight="1">
      <c r="A100" s="38"/>
      <c r="B100" s="39"/>
      <c r="C100" s="204" t="s">
        <v>84</v>
      </c>
      <c r="D100" s="204" t="s">
        <v>85</v>
      </c>
      <c r="E100" s="205" t="s">
        <v>237</v>
      </c>
      <c r="F100" s="206" t="s">
        <v>238</v>
      </c>
      <c r="G100" s="207" t="s">
        <v>207</v>
      </c>
      <c r="H100" s="208">
        <v>170.99100000000001</v>
      </c>
      <c r="I100" s="209"/>
      <c r="J100" s="210">
        <f>ROUND(I100*H100,2)</f>
        <v>0</v>
      </c>
      <c r="K100" s="206" t="s">
        <v>128</v>
      </c>
      <c r="L100" s="44"/>
      <c r="M100" s="211" t="s">
        <v>19</v>
      </c>
      <c r="N100" s="212" t="s">
        <v>45</v>
      </c>
      <c r="O100" s="84"/>
      <c r="P100" s="213">
        <f>O100*H100</f>
        <v>0</v>
      </c>
      <c r="Q100" s="213">
        <v>0.0040000000000000001</v>
      </c>
      <c r="R100" s="213">
        <f>Q100*H100</f>
        <v>0.68396400000000002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129</v>
      </c>
      <c r="AT100" s="215" t="s">
        <v>85</v>
      </c>
      <c r="AU100" s="215" t="s">
        <v>84</v>
      </c>
      <c r="AY100" s="17" t="s">
        <v>122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82</v>
      </c>
      <c r="BK100" s="216">
        <f>ROUND(I100*H100,2)</f>
        <v>0</v>
      </c>
      <c r="BL100" s="17" t="s">
        <v>129</v>
      </c>
      <c r="BM100" s="215" t="s">
        <v>239</v>
      </c>
    </row>
    <row r="101" s="2" customFormat="1">
      <c r="A101" s="38"/>
      <c r="B101" s="39"/>
      <c r="C101" s="40"/>
      <c r="D101" s="217" t="s">
        <v>131</v>
      </c>
      <c r="E101" s="40"/>
      <c r="F101" s="218" t="s">
        <v>240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131</v>
      </c>
      <c r="AU101" s="17" t="s">
        <v>84</v>
      </c>
    </row>
    <row r="102" s="2" customFormat="1" ht="37.8" customHeight="1">
      <c r="A102" s="38"/>
      <c r="B102" s="39"/>
      <c r="C102" s="204" t="s">
        <v>137</v>
      </c>
      <c r="D102" s="204" t="s">
        <v>85</v>
      </c>
      <c r="E102" s="205" t="s">
        <v>241</v>
      </c>
      <c r="F102" s="206" t="s">
        <v>242</v>
      </c>
      <c r="G102" s="207" t="s">
        <v>207</v>
      </c>
      <c r="H102" s="208">
        <v>170.99100000000001</v>
      </c>
      <c r="I102" s="209"/>
      <c r="J102" s="210">
        <f>ROUND(I102*H102,2)</f>
        <v>0</v>
      </c>
      <c r="K102" s="206" t="s">
        <v>128</v>
      </c>
      <c r="L102" s="44"/>
      <c r="M102" s="211" t="s">
        <v>19</v>
      </c>
      <c r="N102" s="212" t="s">
        <v>45</v>
      </c>
      <c r="O102" s="84"/>
      <c r="P102" s="213">
        <f>O102*H102</f>
        <v>0</v>
      </c>
      <c r="Q102" s="213">
        <v>0.015400000000000001</v>
      </c>
      <c r="R102" s="213">
        <f>Q102*H102</f>
        <v>2.6332614000000003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129</v>
      </c>
      <c r="AT102" s="215" t="s">
        <v>85</v>
      </c>
      <c r="AU102" s="215" t="s">
        <v>84</v>
      </c>
      <c r="AY102" s="17" t="s">
        <v>122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82</v>
      </c>
      <c r="BK102" s="216">
        <f>ROUND(I102*H102,2)</f>
        <v>0</v>
      </c>
      <c r="BL102" s="17" t="s">
        <v>129</v>
      </c>
      <c r="BM102" s="215" t="s">
        <v>243</v>
      </c>
    </row>
    <row r="103" s="2" customFormat="1">
      <c r="A103" s="38"/>
      <c r="B103" s="39"/>
      <c r="C103" s="40"/>
      <c r="D103" s="217" t="s">
        <v>131</v>
      </c>
      <c r="E103" s="40"/>
      <c r="F103" s="218" t="s">
        <v>244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131</v>
      </c>
      <c r="AU103" s="17" t="s">
        <v>84</v>
      </c>
    </row>
    <row r="104" s="14" customFormat="1">
      <c r="A104" s="14"/>
      <c r="B104" s="234"/>
      <c r="C104" s="235"/>
      <c r="D104" s="224" t="s">
        <v>146</v>
      </c>
      <c r="E104" s="236" t="s">
        <v>19</v>
      </c>
      <c r="F104" s="237" t="s">
        <v>193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146</v>
      </c>
      <c r="AU104" s="243" t="s">
        <v>84</v>
      </c>
      <c r="AV104" s="14" t="s">
        <v>82</v>
      </c>
      <c r="AW104" s="14" t="s">
        <v>35</v>
      </c>
      <c r="AX104" s="14" t="s">
        <v>74</v>
      </c>
      <c r="AY104" s="243" t="s">
        <v>122</v>
      </c>
    </row>
    <row r="105" s="13" customFormat="1">
      <c r="A105" s="13"/>
      <c r="B105" s="222"/>
      <c r="C105" s="223"/>
      <c r="D105" s="224" t="s">
        <v>146</v>
      </c>
      <c r="E105" s="233" t="s">
        <v>19</v>
      </c>
      <c r="F105" s="225" t="s">
        <v>245</v>
      </c>
      <c r="G105" s="223"/>
      <c r="H105" s="226">
        <v>48.799999999999997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146</v>
      </c>
      <c r="AU105" s="232" t="s">
        <v>84</v>
      </c>
      <c r="AV105" s="13" t="s">
        <v>84</v>
      </c>
      <c r="AW105" s="13" t="s">
        <v>35</v>
      </c>
      <c r="AX105" s="13" t="s">
        <v>74</v>
      </c>
      <c r="AY105" s="232" t="s">
        <v>122</v>
      </c>
    </row>
    <row r="106" s="13" customFormat="1">
      <c r="A106" s="13"/>
      <c r="B106" s="222"/>
      <c r="C106" s="223"/>
      <c r="D106" s="224" t="s">
        <v>146</v>
      </c>
      <c r="E106" s="233" t="s">
        <v>19</v>
      </c>
      <c r="F106" s="225" t="s">
        <v>246</v>
      </c>
      <c r="G106" s="223"/>
      <c r="H106" s="226">
        <v>52.799999999999997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146</v>
      </c>
      <c r="AU106" s="232" t="s">
        <v>84</v>
      </c>
      <c r="AV106" s="13" t="s">
        <v>84</v>
      </c>
      <c r="AW106" s="13" t="s">
        <v>35</v>
      </c>
      <c r="AX106" s="13" t="s">
        <v>74</v>
      </c>
      <c r="AY106" s="232" t="s">
        <v>122</v>
      </c>
    </row>
    <row r="107" s="13" customFormat="1">
      <c r="A107" s="13"/>
      <c r="B107" s="222"/>
      <c r="C107" s="223"/>
      <c r="D107" s="224" t="s">
        <v>146</v>
      </c>
      <c r="E107" s="233" t="s">
        <v>19</v>
      </c>
      <c r="F107" s="225" t="s">
        <v>247</v>
      </c>
      <c r="G107" s="223"/>
      <c r="H107" s="226">
        <v>1.48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146</v>
      </c>
      <c r="AU107" s="232" t="s">
        <v>84</v>
      </c>
      <c r="AV107" s="13" t="s">
        <v>84</v>
      </c>
      <c r="AW107" s="13" t="s">
        <v>35</v>
      </c>
      <c r="AX107" s="13" t="s">
        <v>74</v>
      </c>
      <c r="AY107" s="232" t="s">
        <v>122</v>
      </c>
    </row>
    <row r="108" s="13" customFormat="1">
      <c r="A108" s="13"/>
      <c r="B108" s="222"/>
      <c r="C108" s="223"/>
      <c r="D108" s="224" t="s">
        <v>146</v>
      </c>
      <c r="E108" s="233" t="s">
        <v>19</v>
      </c>
      <c r="F108" s="225" t="s">
        <v>248</v>
      </c>
      <c r="G108" s="223"/>
      <c r="H108" s="226">
        <v>3.8399999999999999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146</v>
      </c>
      <c r="AU108" s="232" t="s">
        <v>84</v>
      </c>
      <c r="AV108" s="13" t="s">
        <v>84</v>
      </c>
      <c r="AW108" s="13" t="s">
        <v>35</v>
      </c>
      <c r="AX108" s="13" t="s">
        <v>74</v>
      </c>
      <c r="AY108" s="232" t="s">
        <v>122</v>
      </c>
    </row>
    <row r="109" s="13" customFormat="1">
      <c r="A109" s="13"/>
      <c r="B109" s="222"/>
      <c r="C109" s="223"/>
      <c r="D109" s="224" t="s">
        <v>146</v>
      </c>
      <c r="E109" s="233" t="s">
        <v>19</v>
      </c>
      <c r="F109" s="225" t="s">
        <v>249</v>
      </c>
      <c r="G109" s="223"/>
      <c r="H109" s="226">
        <v>-8.8800000000000008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146</v>
      </c>
      <c r="AU109" s="232" t="s">
        <v>84</v>
      </c>
      <c r="AV109" s="13" t="s">
        <v>84</v>
      </c>
      <c r="AW109" s="13" t="s">
        <v>35</v>
      </c>
      <c r="AX109" s="13" t="s">
        <v>74</v>
      </c>
      <c r="AY109" s="232" t="s">
        <v>122</v>
      </c>
    </row>
    <row r="110" s="13" customFormat="1">
      <c r="A110" s="13"/>
      <c r="B110" s="222"/>
      <c r="C110" s="223"/>
      <c r="D110" s="224" t="s">
        <v>146</v>
      </c>
      <c r="E110" s="233" t="s">
        <v>19</v>
      </c>
      <c r="F110" s="225" t="s">
        <v>250</v>
      </c>
      <c r="G110" s="223"/>
      <c r="H110" s="226">
        <v>-3.5459999999999998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146</v>
      </c>
      <c r="AU110" s="232" t="s">
        <v>84</v>
      </c>
      <c r="AV110" s="13" t="s">
        <v>84</v>
      </c>
      <c r="AW110" s="13" t="s">
        <v>35</v>
      </c>
      <c r="AX110" s="13" t="s">
        <v>74</v>
      </c>
      <c r="AY110" s="232" t="s">
        <v>122</v>
      </c>
    </row>
    <row r="111" s="13" customFormat="1">
      <c r="A111" s="13"/>
      <c r="B111" s="222"/>
      <c r="C111" s="223"/>
      <c r="D111" s="224" t="s">
        <v>146</v>
      </c>
      <c r="E111" s="233" t="s">
        <v>19</v>
      </c>
      <c r="F111" s="225" t="s">
        <v>251</v>
      </c>
      <c r="G111" s="223"/>
      <c r="H111" s="226">
        <v>-2.25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146</v>
      </c>
      <c r="AU111" s="232" t="s">
        <v>84</v>
      </c>
      <c r="AV111" s="13" t="s">
        <v>84</v>
      </c>
      <c r="AW111" s="13" t="s">
        <v>35</v>
      </c>
      <c r="AX111" s="13" t="s">
        <v>74</v>
      </c>
      <c r="AY111" s="232" t="s">
        <v>122</v>
      </c>
    </row>
    <row r="112" s="14" customFormat="1">
      <c r="A112" s="14"/>
      <c r="B112" s="234"/>
      <c r="C112" s="235"/>
      <c r="D112" s="224" t="s">
        <v>146</v>
      </c>
      <c r="E112" s="236" t="s">
        <v>19</v>
      </c>
      <c r="F112" s="237" t="s">
        <v>191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146</v>
      </c>
      <c r="AU112" s="243" t="s">
        <v>84</v>
      </c>
      <c r="AV112" s="14" t="s">
        <v>82</v>
      </c>
      <c r="AW112" s="14" t="s">
        <v>35</v>
      </c>
      <c r="AX112" s="14" t="s">
        <v>74</v>
      </c>
      <c r="AY112" s="243" t="s">
        <v>122</v>
      </c>
    </row>
    <row r="113" s="13" customFormat="1">
      <c r="A113" s="13"/>
      <c r="B113" s="222"/>
      <c r="C113" s="223"/>
      <c r="D113" s="224" t="s">
        <v>146</v>
      </c>
      <c r="E113" s="233" t="s">
        <v>19</v>
      </c>
      <c r="F113" s="225" t="s">
        <v>252</v>
      </c>
      <c r="G113" s="223"/>
      <c r="H113" s="226">
        <v>47.200000000000003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146</v>
      </c>
      <c r="AU113" s="232" t="s">
        <v>84</v>
      </c>
      <c r="AV113" s="13" t="s">
        <v>84</v>
      </c>
      <c r="AW113" s="13" t="s">
        <v>35</v>
      </c>
      <c r="AX113" s="13" t="s">
        <v>74</v>
      </c>
      <c r="AY113" s="232" t="s">
        <v>122</v>
      </c>
    </row>
    <row r="114" s="13" customFormat="1">
      <c r="A114" s="13"/>
      <c r="B114" s="222"/>
      <c r="C114" s="223"/>
      <c r="D114" s="224" t="s">
        <v>146</v>
      </c>
      <c r="E114" s="233" t="s">
        <v>19</v>
      </c>
      <c r="F114" s="225" t="s">
        <v>253</v>
      </c>
      <c r="G114" s="223"/>
      <c r="H114" s="226">
        <v>31.600000000000001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146</v>
      </c>
      <c r="AU114" s="232" t="s">
        <v>84</v>
      </c>
      <c r="AV114" s="13" t="s">
        <v>84</v>
      </c>
      <c r="AW114" s="13" t="s">
        <v>35</v>
      </c>
      <c r="AX114" s="13" t="s">
        <v>74</v>
      </c>
      <c r="AY114" s="232" t="s">
        <v>122</v>
      </c>
    </row>
    <row r="115" s="13" customFormat="1">
      <c r="A115" s="13"/>
      <c r="B115" s="222"/>
      <c r="C115" s="223"/>
      <c r="D115" s="224" t="s">
        <v>146</v>
      </c>
      <c r="E115" s="233" t="s">
        <v>19</v>
      </c>
      <c r="F115" s="225" t="s">
        <v>254</v>
      </c>
      <c r="G115" s="223"/>
      <c r="H115" s="226">
        <v>2.0800000000000001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146</v>
      </c>
      <c r="AU115" s="232" t="s">
        <v>84</v>
      </c>
      <c r="AV115" s="13" t="s">
        <v>84</v>
      </c>
      <c r="AW115" s="13" t="s">
        <v>35</v>
      </c>
      <c r="AX115" s="13" t="s">
        <v>74</v>
      </c>
      <c r="AY115" s="232" t="s">
        <v>122</v>
      </c>
    </row>
    <row r="116" s="13" customFormat="1">
      <c r="A116" s="13"/>
      <c r="B116" s="222"/>
      <c r="C116" s="223"/>
      <c r="D116" s="224" t="s">
        <v>146</v>
      </c>
      <c r="E116" s="233" t="s">
        <v>19</v>
      </c>
      <c r="F116" s="225" t="s">
        <v>255</v>
      </c>
      <c r="G116" s="223"/>
      <c r="H116" s="226">
        <v>2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146</v>
      </c>
      <c r="AU116" s="232" t="s">
        <v>84</v>
      </c>
      <c r="AV116" s="13" t="s">
        <v>84</v>
      </c>
      <c r="AW116" s="13" t="s">
        <v>35</v>
      </c>
      <c r="AX116" s="13" t="s">
        <v>74</v>
      </c>
      <c r="AY116" s="232" t="s">
        <v>122</v>
      </c>
    </row>
    <row r="117" s="13" customFormat="1">
      <c r="A117" s="13"/>
      <c r="B117" s="222"/>
      <c r="C117" s="223"/>
      <c r="D117" s="224" t="s">
        <v>146</v>
      </c>
      <c r="E117" s="233" t="s">
        <v>19</v>
      </c>
      <c r="F117" s="225" t="s">
        <v>256</v>
      </c>
      <c r="G117" s="223"/>
      <c r="H117" s="226">
        <v>0.5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146</v>
      </c>
      <c r="AU117" s="232" t="s">
        <v>84</v>
      </c>
      <c r="AV117" s="13" t="s">
        <v>84</v>
      </c>
      <c r="AW117" s="13" t="s">
        <v>35</v>
      </c>
      <c r="AX117" s="13" t="s">
        <v>74</v>
      </c>
      <c r="AY117" s="232" t="s">
        <v>122</v>
      </c>
    </row>
    <row r="118" s="13" customFormat="1">
      <c r="A118" s="13"/>
      <c r="B118" s="222"/>
      <c r="C118" s="223"/>
      <c r="D118" s="224" t="s">
        <v>146</v>
      </c>
      <c r="E118" s="233" t="s">
        <v>19</v>
      </c>
      <c r="F118" s="225" t="s">
        <v>257</v>
      </c>
      <c r="G118" s="223"/>
      <c r="H118" s="226">
        <v>0.52000000000000002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146</v>
      </c>
      <c r="AU118" s="232" t="s">
        <v>84</v>
      </c>
      <c r="AV118" s="13" t="s">
        <v>84</v>
      </c>
      <c r="AW118" s="13" t="s">
        <v>35</v>
      </c>
      <c r="AX118" s="13" t="s">
        <v>74</v>
      </c>
      <c r="AY118" s="232" t="s">
        <v>122</v>
      </c>
    </row>
    <row r="119" s="13" customFormat="1">
      <c r="A119" s="13"/>
      <c r="B119" s="222"/>
      <c r="C119" s="223"/>
      <c r="D119" s="224" t="s">
        <v>146</v>
      </c>
      <c r="E119" s="233" t="s">
        <v>19</v>
      </c>
      <c r="F119" s="225" t="s">
        <v>258</v>
      </c>
      <c r="G119" s="223"/>
      <c r="H119" s="226">
        <v>-3.3799999999999999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146</v>
      </c>
      <c r="AU119" s="232" t="s">
        <v>84</v>
      </c>
      <c r="AV119" s="13" t="s">
        <v>84</v>
      </c>
      <c r="AW119" s="13" t="s">
        <v>35</v>
      </c>
      <c r="AX119" s="13" t="s">
        <v>74</v>
      </c>
      <c r="AY119" s="232" t="s">
        <v>122</v>
      </c>
    </row>
    <row r="120" s="13" customFormat="1">
      <c r="A120" s="13"/>
      <c r="B120" s="222"/>
      <c r="C120" s="223"/>
      <c r="D120" s="224" t="s">
        <v>146</v>
      </c>
      <c r="E120" s="233" t="s">
        <v>19</v>
      </c>
      <c r="F120" s="225" t="s">
        <v>259</v>
      </c>
      <c r="G120" s="223"/>
      <c r="H120" s="226">
        <v>-1.7729999999999999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146</v>
      </c>
      <c r="AU120" s="232" t="s">
        <v>84</v>
      </c>
      <c r="AV120" s="13" t="s">
        <v>84</v>
      </c>
      <c r="AW120" s="13" t="s">
        <v>35</v>
      </c>
      <c r="AX120" s="13" t="s">
        <v>74</v>
      </c>
      <c r="AY120" s="232" t="s">
        <v>122</v>
      </c>
    </row>
    <row r="121" s="2" customFormat="1" ht="37.8" customHeight="1">
      <c r="A121" s="38"/>
      <c r="B121" s="39"/>
      <c r="C121" s="204" t="s">
        <v>129</v>
      </c>
      <c r="D121" s="204" t="s">
        <v>85</v>
      </c>
      <c r="E121" s="205" t="s">
        <v>260</v>
      </c>
      <c r="F121" s="206" t="s">
        <v>261</v>
      </c>
      <c r="G121" s="207" t="s">
        <v>207</v>
      </c>
      <c r="H121" s="208">
        <v>15.805999999999999</v>
      </c>
      <c r="I121" s="209"/>
      <c r="J121" s="210">
        <f>ROUND(I121*H121,2)</f>
        <v>0</v>
      </c>
      <c r="K121" s="206" t="s">
        <v>128</v>
      </c>
      <c r="L121" s="44"/>
      <c r="M121" s="211" t="s">
        <v>19</v>
      </c>
      <c r="N121" s="212" t="s">
        <v>45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129</v>
      </c>
      <c r="AT121" s="215" t="s">
        <v>85</v>
      </c>
      <c r="AU121" s="215" t="s">
        <v>84</v>
      </c>
      <c r="AY121" s="17" t="s">
        <v>122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82</v>
      </c>
      <c r="BK121" s="216">
        <f>ROUND(I121*H121,2)</f>
        <v>0</v>
      </c>
      <c r="BL121" s="17" t="s">
        <v>129</v>
      </c>
      <c r="BM121" s="215" t="s">
        <v>262</v>
      </c>
    </row>
    <row r="122" s="2" customFormat="1">
      <c r="A122" s="38"/>
      <c r="B122" s="39"/>
      <c r="C122" s="40"/>
      <c r="D122" s="217" t="s">
        <v>131</v>
      </c>
      <c r="E122" s="40"/>
      <c r="F122" s="218" t="s">
        <v>263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84</v>
      </c>
    </row>
    <row r="123" s="13" customFormat="1">
      <c r="A123" s="13"/>
      <c r="B123" s="222"/>
      <c r="C123" s="223"/>
      <c r="D123" s="224" t="s">
        <v>146</v>
      </c>
      <c r="E123" s="233" t="s">
        <v>19</v>
      </c>
      <c r="F123" s="225" t="s">
        <v>264</v>
      </c>
      <c r="G123" s="223"/>
      <c r="H123" s="226">
        <v>8.8800000000000008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146</v>
      </c>
      <c r="AU123" s="232" t="s">
        <v>84</v>
      </c>
      <c r="AV123" s="13" t="s">
        <v>84</v>
      </c>
      <c r="AW123" s="13" t="s">
        <v>35</v>
      </c>
      <c r="AX123" s="13" t="s">
        <v>74</v>
      </c>
      <c r="AY123" s="232" t="s">
        <v>122</v>
      </c>
    </row>
    <row r="124" s="13" customFormat="1">
      <c r="A124" s="13"/>
      <c r="B124" s="222"/>
      <c r="C124" s="223"/>
      <c r="D124" s="224" t="s">
        <v>146</v>
      </c>
      <c r="E124" s="233" t="s">
        <v>19</v>
      </c>
      <c r="F124" s="225" t="s">
        <v>265</v>
      </c>
      <c r="G124" s="223"/>
      <c r="H124" s="226">
        <v>3.5459999999999998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146</v>
      </c>
      <c r="AU124" s="232" t="s">
        <v>84</v>
      </c>
      <c r="AV124" s="13" t="s">
        <v>84</v>
      </c>
      <c r="AW124" s="13" t="s">
        <v>35</v>
      </c>
      <c r="AX124" s="13" t="s">
        <v>74</v>
      </c>
      <c r="AY124" s="232" t="s">
        <v>122</v>
      </c>
    </row>
    <row r="125" s="13" customFormat="1">
      <c r="A125" s="13"/>
      <c r="B125" s="222"/>
      <c r="C125" s="223"/>
      <c r="D125" s="224" t="s">
        <v>146</v>
      </c>
      <c r="E125" s="233" t="s">
        <v>19</v>
      </c>
      <c r="F125" s="225" t="s">
        <v>266</v>
      </c>
      <c r="G125" s="223"/>
      <c r="H125" s="226">
        <v>3.3799999999999999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146</v>
      </c>
      <c r="AU125" s="232" t="s">
        <v>84</v>
      </c>
      <c r="AV125" s="13" t="s">
        <v>84</v>
      </c>
      <c r="AW125" s="13" t="s">
        <v>35</v>
      </c>
      <c r="AX125" s="13" t="s">
        <v>74</v>
      </c>
      <c r="AY125" s="232" t="s">
        <v>122</v>
      </c>
    </row>
    <row r="126" s="15" customFormat="1">
      <c r="A126" s="15"/>
      <c r="B126" s="244"/>
      <c r="C126" s="245"/>
      <c r="D126" s="224" t="s">
        <v>146</v>
      </c>
      <c r="E126" s="246" t="s">
        <v>19</v>
      </c>
      <c r="F126" s="247" t="s">
        <v>194</v>
      </c>
      <c r="G126" s="245"/>
      <c r="H126" s="248">
        <v>15.806000000000001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4" t="s">
        <v>146</v>
      </c>
      <c r="AU126" s="254" t="s">
        <v>84</v>
      </c>
      <c r="AV126" s="15" t="s">
        <v>129</v>
      </c>
      <c r="AW126" s="15" t="s">
        <v>35</v>
      </c>
      <c r="AX126" s="15" t="s">
        <v>82</v>
      </c>
      <c r="AY126" s="254" t="s">
        <v>122</v>
      </c>
    </row>
    <row r="127" s="2" customFormat="1" ht="24.15" customHeight="1">
      <c r="A127" s="38"/>
      <c r="B127" s="39"/>
      <c r="C127" s="204" t="s">
        <v>148</v>
      </c>
      <c r="D127" s="204" t="s">
        <v>85</v>
      </c>
      <c r="E127" s="205" t="s">
        <v>267</v>
      </c>
      <c r="F127" s="206" t="s">
        <v>268</v>
      </c>
      <c r="G127" s="207" t="s">
        <v>170</v>
      </c>
      <c r="H127" s="208">
        <v>1</v>
      </c>
      <c r="I127" s="209"/>
      <c r="J127" s="210">
        <f>ROUND(I127*H127,2)</f>
        <v>0</v>
      </c>
      <c r="K127" s="206" t="s">
        <v>128</v>
      </c>
      <c r="L127" s="44"/>
      <c r="M127" s="211" t="s">
        <v>19</v>
      </c>
      <c r="N127" s="212" t="s">
        <v>45</v>
      </c>
      <c r="O127" s="84"/>
      <c r="P127" s="213">
        <f>O127*H127</f>
        <v>0</v>
      </c>
      <c r="Q127" s="213">
        <v>0.0015</v>
      </c>
      <c r="R127" s="213">
        <f>Q127*H127</f>
        <v>0.0015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129</v>
      </c>
      <c r="AT127" s="215" t="s">
        <v>85</v>
      </c>
      <c r="AU127" s="215" t="s">
        <v>84</v>
      </c>
      <c r="AY127" s="17" t="s">
        <v>122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82</v>
      </c>
      <c r="BK127" s="216">
        <f>ROUND(I127*H127,2)</f>
        <v>0</v>
      </c>
      <c r="BL127" s="17" t="s">
        <v>129</v>
      </c>
      <c r="BM127" s="215" t="s">
        <v>269</v>
      </c>
    </row>
    <row r="128" s="2" customFormat="1">
      <c r="A128" s="38"/>
      <c r="B128" s="39"/>
      <c r="C128" s="40"/>
      <c r="D128" s="217" t="s">
        <v>131</v>
      </c>
      <c r="E128" s="40"/>
      <c r="F128" s="218" t="s">
        <v>270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84</v>
      </c>
    </row>
    <row r="129" s="13" customFormat="1">
      <c r="A129" s="13"/>
      <c r="B129" s="222"/>
      <c r="C129" s="223"/>
      <c r="D129" s="224" t="s">
        <v>146</v>
      </c>
      <c r="E129" s="233" t="s">
        <v>19</v>
      </c>
      <c r="F129" s="225" t="s">
        <v>271</v>
      </c>
      <c r="G129" s="223"/>
      <c r="H129" s="226">
        <v>1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146</v>
      </c>
      <c r="AU129" s="232" t="s">
        <v>84</v>
      </c>
      <c r="AV129" s="13" t="s">
        <v>84</v>
      </c>
      <c r="AW129" s="13" t="s">
        <v>35</v>
      </c>
      <c r="AX129" s="13" t="s">
        <v>82</v>
      </c>
      <c r="AY129" s="232" t="s">
        <v>122</v>
      </c>
    </row>
    <row r="130" s="12" customFormat="1" ht="22.8" customHeight="1">
      <c r="A130" s="12"/>
      <c r="B130" s="188"/>
      <c r="C130" s="189"/>
      <c r="D130" s="190" t="s">
        <v>73</v>
      </c>
      <c r="E130" s="202" t="s">
        <v>177</v>
      </c>
      <c r="F130" s="202" t="s">
        <v>272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SUM(P131:P136)</f>
        <v>0</v>
      </c>
      <c r="Q130" s="196"/>
      <c r="R130" s="197">
        <f>SUM(R131:R136)</f>
        <v>0.0108069</v>
      </c>
      <c r="S130" s="196"/>
      <c r="T130" s="198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9" t="s">
        <v>82</v>
      </c>
      <c r="AT130" s="200" t="s">
        <v>73</v>
      </c>
      <c r="AU130" s="200" t="s">
        <v>82</v>
      </c>
      <c r="AY130" s="199" t="s">
        <v>122</v>
      </c>
      <c r="BK130" s="201">
        <f>SUM(BK131:BK136)</f>
        <v>0</v>
      </c>
    </row>
    <row r="131" s="2" customFormat="1" ht="37.8" customHeight="1">
      <c r="A131" s="38"/>
      <c r="B131" s="39"/>
      <c r="C131" s="204" t="s">
        <v>153</v>
      </c>
      <c r="D131" s="204" t="s">
        <v>85</v>
      </c>
      <c r="E131" s="205" t="s">
        <v>273</v>
      </c>
      <c r="F131" s="206" t="s">
        <v>274</v>
      </c>
      <c r="G131" s="207" t="s">
        <v>207</v>
      </c>
      <c r="H131" s="208">
        <v>63.57</v>
      </c>
      <c r="I131" s="209"/>
      <c r="J131" s="210">
        <f>ROUND(I131*H131,2)</f>
        <v>0</v>
      </c>
      <c r="K131" s="206" t="s">
        <v>128</v>
      </c>
      <c r="L131" s="44"/>
      <c r="M131" s="211" t="s">
        <v>19</v>
      </c>
      <c r="N131" s="212" t="s">
        <v>45</v>
      </c>
      <c r="O131" s="84"/>
      <c r="P131" s="213">
        <f>O131*H131</f>
        <v>0</v>
      </c>
      <c r="Q131" s="213">
        <v>0.00012999999999999999</v>
      </c>
      <c r="R131" s="213">
        <f>Q131*H131</f>
        <v>0.0082640999999999999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129</v>
      </c>
      <c r="AT131" s="215" t="s">
        <v>85</v>
      </c>
      <c r="AU131" s="215" t="s">
        <v>84</v>
      </c>
      <c r="AY131" s="17" t="s">
        <v>122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82</v>
      </c>
      <c r="BK131" s="216">
        <f>ROUND(I131*H131,2)</f>
        <v>0</v>
      </c>
      <c r="BL131" s="17" t="s">
        <v>129</v>
      </c>
      <c r="BM131" s="215" t="s">
        <v>275</v>
      </c>
    </row>
    <row r="132" s="2" customFormat="1">
      <c r="A132" s="38"/>
      <c r="B132" s="39"/>
      <c r="C132" s="40"/>
      <c r="D132" s="217" t="s">
        <v>131</v>
      </c>
      <c r="E132" s="40"/>
      <c r="F132" s="218" t="s">
        <v>276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84</v>
      </c>
    </row>
    <row r="133" s="13" customFormat="1">
      <c r="A133" s="13"/>
      <c r="B133" s="222"/>
      <c r="C133" s="223"/>
      <c r="D133" s="224" t="s">
        <v>146</v>
      </c>
      <c r="E133" s="233" t="s">
        <v>19</v>
      </c>
      <c r="F133" s="225" t="s">
        <v>277</v>
      </c>
      <c r="G133" s="223"/>
      <c r="H133" s="226">
        <v>63.57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146</v>
      </c>
      <c r="AU133" s="232" t="s">
        <v>84</v>
      </c>
      <c r="AV133" s="13" t="s">
        <v>84</v>
      </c>
      <c r="AW133" s="13" t="s">
        <v>35</v>
      </c>
      <c r="AX133" s="13" t="s">
        <v>82</v>
      </c>
      <c r="AY133" s="232" t="s">
        <v>122</v>
      </c>
    </row>
    <row r="134" s="2" customFormat="1" ht="37.8" customHeight="1">
      <c r="A134" s="38"/>
      <c r="B134" s="39"/>
      <c r="C134" s="204" t="s">
        <v>158</v>
      </c>
      <c r="D134" s="204" t="s">
        <v>85</v>
      </c>
      <c r="E134" s="205" t="s">
        <v>278</v>
      </c>
      <c r="F134" s="206" t="s">
        <v>279</v>
      </c>
      <c r="G134" s="207" t="s">
        <v>207</v>
      </c>
      <c r="H134" s="208">
        <v>63.57</v>
      </c>
      <c r="I134" s="209"/>
      <c r="J134" s="210">
        <f>ROUND(I134*H134,2)</f>
        <v>0</v>
      </c>
      <c r="K134" s="206" t="s">
        <v>128</v>
      </c>
      <c r="L134" s="44"/>
      <c r="M134" s="211" t="s">
        <v>19</v>
      </c>
      <c r="N134" s="212" t="s">
        <v>45</v>
      </c>
      <c r="O134" s="84"/>
      <c r="P134" s="213">
        <f>O134*H134</f>
        <v>0</v>
      </c>
      <c r="Q134" s="213">
        <v>4.0000000000000003E-05</v>
      </c>
      <c r="R134" s="213">
        <f>Q134*H134</f>
        <v>0.0025428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129</v>
      </c>
      <c r="AT134" s="215" t="s">
        <v>85</v>
      </c>
      <c r="AU134" s="215" t="s">
        <v>84</v>
      </c>
      <c r="AY134" s="17" t="s">
        <v>122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82</v>
      </c>
      <c r="BK134" s="216">
        <f>ROUND(I134*H134,2)</f>
        <v>0</v>
      </c>
      <c r="BL134" s="17" t="s">
        <v>129</v>
      </c>
      <c r="BM134" s="215" t="s">
        <v>280</v>
      </c>
    </row>
    <row r="135" s="2" customFormat="1">
      <c r="A135" s="38"/>
      <c r="B135" s="39"/>
      <c r="C135" s="40"/>
      <c r="D135" s="217" t="s">
        <v>131</v>
      </c>
      <c r="E135" s="40"/>
      <c r="F135" s="218" t="s">
        <v>281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84</v>
      </c>
    </row>
    <row r="136" s="13" customFormat="1">
      <c r="A136" s="13"/>
      <c r="B136" s="222"/>
      <c r="C136" s="223"/>
      <c r="D136" s="224" t="s">
        <v>146</v>
      </c>
      <c r="E136" s="233" t="s">
        <v>19</v>
      </c>
      <c r="F136" s="225" t="s">
        <v>277</v>
      </c>
      <c r="G136" s="223"/>
      <c r="H136" s="226">
        <v>63.57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146</v>
      </c>
      <c r="AU136" s="232" t="s">
        <v>84</v>
      </c>
      <c r="AV136" s="13" t="s">
        <v>84</v>
      </c>
      <c r="AW136" s="13" t="s">
        <v>35</v>
      </c>
      <c r="AX136" s="13" t="s">
        <v>82</v>
      </c>
      <c r="AY136" s="232" t="s">
        <v>122</v>
      </c>
    </row>
    <row r="137" s="12" customFormat="1" ht="22.8" customHeight="1">
      <c r="A137" s="12"/>
      <c r="B137" s="188"/>
      <c r="C137" s="189"/>
      <c r="D137" s="190" t="s">
        <v>73</v>
      </c>
      <c r="E137" s="202" t="s">
        <v>282</v>
      </c>
      <c r="F137" s="202" t="s">
        <v>283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SUM(P138:P139)</f>
        <v>0</v>
      </c>
      <c r="Q137" s="196"/>
      <c r="R137" s="197">
        <f>SUM(R138:R139)</f>
        <v>0</v>
      </c>
      <c r="S137" s="196"/>
      <c r="T137" s="198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82</v>
      </c>
      <c r="AT137" s="200" t="s">
        <v>73</v>
      </c>
      <c r="AU137" s="200" t="s">
        <v>82</v>
      </c>
      <c r="AY137" s="199" t="s">
        <v>122</v>
      </c>
      <c r="BK137" s="201">
        <f>SUM(BK138:BK139)</f>
        <v>0</v>
      </c>
    </row>
    <row r="138" s="2" customFormat="1" ht="55.5" customHeight="1">
      <c r="A138" s="38"/>
      <c r="B138" s="39"/>
      <c r="C138" s="204" t="s">
        <v>167</v>
      </c>
      <c r="D138" s="204" t="s">
        <v>85</v>
      </c>
      <c r="E138" s="205" t="s">
        <v>284</v>
      </c>
      <c r="F138" s="206" t="s">
        <v>285</v>
      </c>
      <c r="G138" s="207" t="s">
        <v>127</v>
      </c>
      <c r="H138" s="208">
        <v>3.355</v>
      </c>
      <c r="I138" s="209"/>
      <c r="J138" s="210">
        <f>ROUND(I138*H138,2)</f>
        <v>0</v>
      </c>
      <c r="K138" s="206" t="s">
        <v>128</v>
      </c>
      <c r="L138" s="44"/>
      <c r="M138" s="211" t="s">
        <v>19</v>
      </c>
      <c r="N138" s="212" t="s">
        <v>45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129</v>
      </c>
      <c r="AT138" s="215" t="s">
        <v>85</v>
      </c>
      <c r="AU138" s="215" t="s">
        <v>84</v>
      </c>
      <c r="AY138" s="17" t="s">
        <v>122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82</v>
      </c>
      <c r="BK138" s="216">
        <f>ROUND(I138*H138,2)</f>
        <v>0</v>
      </c>
      <c r="BL138" s="17" t="s">
        <v>129</v>
      </c>
      <c r="BM138" s="215" t="s">
        <v>286</v>
      </c>
    </row>
    <row r="139" s="2" customFormat="1">
      <c r="A139" s="38"/>
      <c r="B139" s="39"/>
      <c r="C139" s="40"/>
      <c r="D139" s="217" t="s">
        <v>131</v>
      </c>
      <c r="E139" s="40"/>
      <c r="F139" s="218" t="s">
        <v>287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84</v>
      </c>
    </row>
    <row r="140" s="12" customFormat="1" ht="25.92" customHeight="1">
      <c r="A140" s="12"/>
      <c r="B140" s="188"/>
      <c r="C140" s="189"/>
      <c r="D140" s="190" t="s">
        <v>73</v>
      </c>
      <c r="E140" s="191" t="s">
        <v>163</v>
      </c>
      <c r="F140" s="191" t="s">
        <v>164</v>
      </c>
      <c r="G140" s="189"/>
      <c r="H140" s="189"/>
      <c r="I140" s="192"/>
      <c r="J140" s="193">
        <f>BK140</f>
        <v>0</v>
      </c>
      <c r="K140" s="189"/>
      <c r="L140" s="194"/>
      <c r="M140" s="195"/>
      <c r="N140" s="196"/>
      <c r="O140" s="196"/>
      <c r="P140" s="197">
        <f>P141+P147+P156+P163+P182+P190+P219+P237</f>
        <v>0</v>
      </c>
      <c r="Q140" s="196"/>
      <c r="R140" s="197">
        <f>R141+R147+R156+R163+R182+R190+R219+R237</f>
        <v>1.4621517000000002</v>
      </c>
      <c r="S140" s="196"/>
      <c r="T140" s="198">
        <f>T141+T147+T156+T163+T182+T190+T219+T237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84</v>
      </c>
      <c r="AT140" s="200" t="s">
        <v>73</v>
      </c>
      <c r="AU140" s="200" t="s">
        <v>74</v>
      </c>
      <c r="AY140" s="199" t="s">
        <v>122</v>
      </c>
      <c r="BK140" s="201">
        <f>BK141+BK147+BK156+BK163+BK182+BK190+BK219+BK237</f>
        <v>0</v>
      </c>
    </row>
    <row r="141" s="12" customFormat="1" ht="22.8" customHeight="1">
      <c r="A141" s="12"/>
      <c r="B141" s="188"/>
      <c r="C141" s="189"/>
      <c r="D141" s="190" t="s">
        <v>73</v>
      </c>
      <c r="E141" s="202" t="s">
        <v>288</v>
      </c>
      <c r="F141" s="202" t="s">
        <v>289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SUM(P142:P146)</f>
        <v>0</v>
      </c>
      <c r="Q141" s="196"/>
      <c r="R141" s="197">
        <f>SUM(R142:R146)</f>
        <v>0.0015400000000000001</v>
      </c>
      <c r="S141" s="196"/>
      <c r="T141" s="198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84</v>
      </c>
      <c r="AT141" s="200" t="s">
        <v>73</v>
      </c>
      <c r="AU141" s="200" t="s">
        <v>82</v>
      </c>
      <c r="AY141" s="199" t="s">
        <v>122</v>
      </c>
      <c r="BK141" s="201">
        <f>SUM(BK142:BK146)</f>
        <v>0</v>
      </c>
    </row>
    <row r="142" s="2" customFormat="1" ht="24.15" customHeight="1">
      <c r="A142" s="38"/>
      <c r="B142" s="39"/>
      <c r="C142" s="204" t="s">
        <v>177</v>
      </c>
      <c r="D142" s="204" t="s">
        <v>85</v>
      </c>
      <c r="E142" s="205" t="s">
        <v>290</v>
      </c>
      <c r="F142" s="206" t="s">
        <v>291</v>
      </c>
      <c r="G142" s="207" t="s">
        <v>188</v>
      </c>
      <c r="H142" s="208">
        <v>1</v>
      </c>
      <c r="I142" s="209"/>
      <c r="J142" s="210">
        <f>ROUND(I142*H142,2)</f>
        <v>0</v>
      </c>
      <c r="K142" s="206" t="s">
        <v>128</v>
      </c>
      <c r="L142" s="44"/>
      <c r="M142" s="211" t="s">
        <v>19</v>
      </c>
      <c r="N142" s="212" t="s">
        <v>45</v>
      </c>
      <c r="O142" s="84"/>
      <c r="P142" s="213">
        <f>O142*H142</f>
        <v>0</v>
      </c>
      <c r="Q142" s="213">
        <v>4.0000000000000003E-05</v>
      </c>
      <c r="R142" s="213">
        <f>Q142*H142</f>
        <v>4.0000000000000003E-05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171</v>
      </c>
      <c r="AT142" s="215" t="s">
        <v>85</v>
      </c>
      <c r="AU142" s="215" t="s">
        <v>84</v>
      </c>
      <c r="AY142" s="17" t="s">
        <v>122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82</v>
      </c>
      <c r="BK142" s="216">
        <f>ROUND(I142*H142,2)</f>
        <v>0</v>
      </c>
      <c r="BL142" s="17" t="s">
        <v>171</v>
      </c>
      <c r="BM142" s="215" t="s">
        <v>292</v>
      </c>
    </row>
    <row r="143" s="2" customFormat="1">
      <c r="A143" s="38"/>
      <c r="B143" s="39"/>
      <c r="C143" s="40"/>
      <c r="D143" s="217" t="s">
        <v>131</v>
      </c>
      <c r="E143" s="40"/>
      <c r="F143" s="218" t="s">
        <v>293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84</v>
      </c>
    </row>
    <row r="144" s="2" customFormat="1" ht="24.15" customHeight="1">
      <c r="A144" s="38"/>
      <c r="B144" s="39"/>
      <c r="C144" s="258" t="s">
        <v>185</v>
      </c>
      <c r="D144" s="258" t="s">
        <v>294</v>
      </c>
      <c r="E144" s="259" t="s">
        <v>295</v>
      </c>
      <c r="F144" s="260" t="s">
        <v>296</v>
      </c>
      <c r="G144" s="261" t="s">
        <v>188</v>
      </c>
      <c r="H144" s="262">
        <v>1</v>
      </c>
      <c r="I144" s="263"/>
      <c r="J144" s="264">
        <f>ROUND(I144*H144,2)</f>
        <v>0</v>
      </c>
      <c r="K144" s="260" t="s">
        <v>19</v>
      </c>
      <c r="L144" s="265"/>
      <c r="M144" s="266" t="s">
        <v>19</v>
      </c>
      <c r="N144" s="267" t="s">
        <v>45</v>
      </c>
      <c r="O144" s="84"/>
      <c r="P144" s="213">
        <f>O144*H144</f>
        <v>0</v>
      </c>
      <c r="Q144" s="213">
        <v>0.0015</v>
      </c>
      <c r="R144" s="213">
        <f>Q144*H144</f>
        <v>0.0015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297</v>
      </c>
      <c r="AT144" s="215" t="s">
        <v>294</v>
      </c>
      <c r="AU144" s="215" t="s">
        <v>84</v>
      </c>
      <c r="AY144" s="17" t="s">
        <v>122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82</v>
      </c>
      <c r="BK144" s="216">
        <f>ROUND(I144*H144,2)</f>
        <v>0</v>
      </c>
      <c r="BL144" s="17" t="s">
        <v>171</v>
      </c>
      <c r="BM144" s="215" t="s">
        <v>298</v>
      </c>
    </row>
    <row r="145" s="2" customFormat="1" ht="49.05" customHeight="1">
      <c r="A145" s="38"/>
      <c r="B145" s="39"/>
      <c r="C145" s="204" t="s">
        <v>197</v>
      </c>
      <c r="D145" s="204" t="s">
        <v>85</v>
      </c>
      <c r="E145" s="205" t="s">
        <v>299</v>
      </c>
      <c r="F145" s="206" t="s">
        <v>300</v>
      </c>
      <c r="G145" s="207" t="s">
        <v>127</v>
      </c>
      <c r="H145" s="208">
        <v>0.012</v>
      </c>
      <c r="I145" s="209"/>
      <c r="J145" s="210">
        <f>ROUND(I145*H145,2)</f>
        <v>0</v>
      </c>
      <c r="K145" s="206" t="s">
        <v>128</v>
      </c>
      <c r="L145" s="44"/>
      <c r="M145" s="211" t="s">
        <v>19</v>
      </c>
      <c r="N145" s="212" t="s">
        <v>45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171</v>
      </c>
      <c r="AT145" s="215" t="s">
        <v>85</v>
      </c>
      <c r="AU145" s="215" t="s">
        <v>84</v>
      </c>
      <c r="AY145" s="17" t="s">
        <v>122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82</v>
      </c>
      <c r="BK145" s="216">
        <f>ROUND(I145*H145,2)</f>
        <v>0</v>
      </c>
      <c r="BL145" s="17" t="s">
        <v>171</v>
      </c>
      <c r="BM145" s="215" t="s">
        <v>301</v>
      </c>
    </row>
    <row r="146" s="2" customFormat="1">
      <c r="A146" s="38"/>
      <c r="B146" s="39"/>
      <c r="C146" s="40"/>
      <c r="D146" s="217" t="s">
        <v>131</v>
      </c>
      <c r="E146" s="40"/>
      <c r="F146" s="218" t="s">
        <v>302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84</v>
      </c>
    </row>
    <row r="147" s="12" customFormat="1" ht="22.8" customHeight="1">
      <c r="A147" s="12"/>
      <c r="B147" s="188"/>
      <c r="C147" s="189"/>
      <c r="D147" s="190" t="s">
        <v>73</v>
      </c>
      <c r="E147" s="202" t="s">
        <v>183</v>
      </c>
      <c r="F147" s="202" t="s">
        <v>184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SUM(P148:P155)</f>
        <v>0</v>
      </c>
      <c r="Q147" s="196"/>
      <c r="R147" s="197">
        <f>SUM(R148:R155)</f>
        <v>0.030600000000000002</v>
      </c>
      <c r="S147" s="196"/>
      <c r="T147" s="198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84</v>
      </c>
      <c r="AT147" s="200" t="s">
        <v>73</v>
      </c>
      <c r="AU147" s="200" t="s">
        <v>82</v>
      </c>
      <c r="AY147" s="199" t="s">
        <v>122</v>
      </c>
      <c r="BK147" s="201">
        <f>SUM(BK148:BK155)</f>
        <v>0</v>
      </c>
    </row>
    <row r="148" s="2" customFormat="1" ht="33" customHeight="1">
      <c r="A148" s="38"/>
      <c r="B148" s="39"/>
      <c r="C148" s="204" t="s">
        <v>204</v>
      </c>
      <c r="D148" s="204" t="s">
        <v>85</v>
      </c>
      <c r="E148" s="205" t="s">
        <v>303</v>
      </c>
      <c r="F148" s="206" t="s">
        <v>304</v>
      </c>
      <c r="G148" s="207" t="s">
        <v>305</v>
      </c>
      <c r="H148" s="208">
        <v>40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45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171</v>
      </c>
      <c r="AT148" s="215" t="s">
        <v>85</v>
      </c>
      <c r="AU148" s="215" t="s">
        <v>84</v>
      </c>
      <c r="AY148" s="17" t="s">
        <v>122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82</v>
      </c>
      <c r="BK148" s="216">
        <f>ROUND(I148*H148,2)</f>
        <v>0</v>
      </c>
      <c r="BL148" s="17" t="s">
        <v>171</v>
      </c>
      <c r="BM148" s="215" t="s">
        <v>306</v>
      </c>
    </row>
    <row r="149" s="2" customFormat="1" ht="49.05" customHeight="1">
      <c r="A149" s="38"/>
      <c r="B149" s="39"/>
      <c r="C149" s="204" t="s">
        <v>214</v>
      </c>
      <c r="D149" s="204" t="s">
        <v>85</v>
      </c>
      <c r="E149" s="205" t="s">
        <v>307</v>
      </c>
      <c r="F149" s="206" t="s">
        <v>308</v>
      </c>
      <c r="G149" s="207" t="s">
        <v>188</v>
      </c>
      <c r="H149" s="208">
        <v>12</v>
      </c>
      <c r="I149" s="209"/>
      <c r="J149" s="210">
        <f>ROUND(I149*H149,2)</f>
        <v>0</v>
      </c>
      <c r="K149" s="206" t="s">
        <v>128</v>
      </c>
      <c r="L149" s="44"/>
      <c r="M149" s="211" t="s">
        <v>19</v>
      </c>
      <c r="N149" s="212" t="s">
        <v>45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171</v>
      </c>
      <c r="AT149" s="215" t="s">
        <v>85</v>
      </c>
      <c r="AU149" s="215" t="s">
        <v>84</v>
      </c>
      <c r="AY149" s="17" t="s">
        <v>122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82</v>
      </c>
      <c r="BK149" s="216">
        <f>ROUND(I149*H149,2)</f>
        <v>0</v>
      </c>
      <c r="BL149" s="17" t="s">
        <v>171</v>
      </c>
      <c r="BM149" s="215" t="s">
        <v>309</v>
      </c>
    </row>
    <row r="150" s="2" customFormat="1">
      <c r="A150" s="38"/>
      <c r="B150" s="39"/>
      <c r="C150" s="40"/>
      <c r="D150" s="217" t="s">
        <v>131</v>
      </c>
      <c r="E150" s="40"/>
      <c r="F150" s="218" t="s">
        <v>310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84</v>
      </c>
    </row>
    <row r="151" s="13" customFormat="1">
      <c r="A151" s="13"/>
      <c r="B151" s="222"/>
      <c r="C151" s="223"/>
      <c r="D151" s="224" t="s">
        <v>146</v>
      </c>
      <c r="E151" s="233" t="s">
        <v>19</v>
      </c>
      <c r="F151" s="225" t="s">
        <v>311</v>
      </c>
      <c r="G151" s="223"/>
      <c r="H151" s="226">
        <v>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146</v>
      </c>
      <c r="AU151" s="232" t="s">
        <v>84</v>
      </c>
      <c r="AV151" s="13" t="s">
        <v>84</v>
      </c>
      <c r="AW151" s="13" t="s">
        <v>35</v>
      </c>
      <c r="AX151" s="13" t="s">
        <v>74</v>
      </c>
      <c r="AY151" s="232" t="s">
        <v>122</v>
      </c>
    </row>
    <row r="152" s="13" customFormat="1">
      <c r="A152" s="13"/>
      <c r="B152" s="222"/>
      <c r="C152" s="223"/>
      <c r="D152" s="224" t="s">
        <v>146</v>
      </c>
      <c r="E152" s="233" t="s">
        <v>19</v>
      </c>
      <c r="F152" s="225" t="s">
        <v>312</v>
      </c>
      <c r="G152" s="223"/>
      <c r="H152" s="226">
        <v>3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146</v>
      </c>
      <c r="AU152" s="232" t="s">
        <v>84</v>
      </c>
      <c r="AV152" s="13" t="s">
        <v>84</v>
      </c>
      <c r="AW152" s="13" t="s">
        <v>35</v>
      </c>
      <c r="AX152" s="13" t="s">
        <v>74</v>
      </c>
      <c r="AY152" s="232" t="s">
        <v>122</v>
      </c>
    </row>
    <row r="153" s="2" customFormat="1" ht="24.15" customHeight="1">
      <c r="A153" s="38"/>
      <c r="B153" s="39"/>
      <c r="C153" s="258" t="s">
        <v>313</v>
      </c>
      <c r="D153" s="258" t="s">
        <v>294</v>
      </c>
      <c r="E153" s="259" t="s">
        <v>314</v>
      </c>
      <c r="F153" s="260" t="s">
        <v>315</v>
      </c>
      <c r="G153" s="261" t="s">
        <v>188</v>
      </c>
      <c r="H153" s="262">
        <v>12</v>
      </c>
      <c r="I153" s="263"/>
      <c r="J153" s="264">
        <f>ROUND(I153*H153,2)</f>
        <v>0</v>
      </c>
      <c r="K153" s="260" t="s">
        <v>128</v>
      </c>
      <c r="L153" s="265"/>
      <c r="M153" s="266" t="s">
        <v>19</v>
      </c>
      <c r="N153" s="267" t="s">
        <v>45</v>
      </c>
      <c r="O153" s="84"/>
      <c r="P153" s="213">
        <f>O153*H153</f>
        <v>0</v>
      </c>
      <c r="Q153" s="213">
        <v>0.0025500000000000002</v>
      </c>
      <c r="R153" s="213">
        <f>Q153*H153</f>
        <v>0.030600000000000002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297</v>
      </c>
      <c r="AT153" s="215" t="s">
        <v>294</v>
      </c>
      <c r="AU153" s="215" t="s">
        <v>84</v>
      </c>
      <c r="AY153" s="17" t="s">
        <v>122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82</v>
      </c>
      <c r="BK153" s="216">
        <f>ROUND(I153*H153,2)</f>
        <v>0</v>
      </c>
      <c r="BL153" s="17" t="s">
        <v>171</v>
      </c>
      <c r="BM153" s="215" t="s">
        <v>316</v>
      </c>
    </row>
    <row r="154" s="2" customFormat="1" ht="44.25" customHeight="1">
      <c r="A154" s="38"/>
      <c r="B154" s="39"/>
      <c r="C154" s="204" t="s">
        <v>8</v>
      </c>
      <c r="D154" s="204" t="s">
        <v>85</v>
      </c>
      <c r="E154" s="205" t="s">
        <v>317</v>
      </c>
      <c r="F154" s="206" t="s">
        <v>318</v>
      </c>
      <c r="G154" s="207" t="s">
        <v>127</v>
      </c>
      <c r="H154" s="208">
        <v>0.031</v>
      </c>
      <c r="I154" s="209"/>
      <c r="J154" s="210">
        <f>ROUND(I154*H154,2)</f>
        <v>0</v>
      </c>
      <c r="K154" s="206" t="s">
        <v>128</v>
      </c>
      <c r="L154" s="44"/>
      <c r="M154" s="211" t="s">
        <v>19</v>
      </c>
      <c r="N154" s="212" t="s">
        <v>45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171</v>
      </c>
      <c r="AT154" s="215" t="s">
        <v>85</v>
      </c>
      <c r="AU154" s="215" t="s">
        <v>84</v>
      </c>
      <c r="AY154" s="17" t="s">
        <v>122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82</v>
      </c>
      <c r="BK154" s="216">
        <f>ROUND(I154*H154,2)</f>
        <v>0</v>
      </c>
      <c r="BL154" s="17" t="s">
        <v>171</v>
      </c>
      <c r="BM154" s="215" t="s">
        <v>319</v>
      </c>
    </row>
    <row r="155" s="2" customFormat="1">
      <c r="A155" s="38"/>
      <c r="B155" s="39"/>
      <c r="C155" s="40"/>
      <c r="D155" s="217" t="s">
        <v>131</v>
      </c>
      <c r="E155" s="40"/>
      <c r="F155" s="218" t="s">
        <v>320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84</v>
      </c>
    </row>
    <row r="156" s="12" customFormat="1" ht="22.8" customHeight="1">
      <c r="A156" s="12"/>
      <c r="B156" s="188"/>
      <c r="C156" s="189"/>
      <c r="D156" s="190" t="s">
        <v>73</v>
      </c>
      <c r="E156" s="202" t="s">
        <v>321</v>
      </c>
      <c r="F156" s="202" t="s">
        <v>322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SUM(P157:P162)</f>
        <v>0</v>
      </c>
      <c r="Q156" s="196"/>
      <c r="R156" s="197">
        <f>SUM(R157:R162)</f>
        <v>0.55880879999999999</v>
      </c>
      <c r="S156" s="196"/>
      <c r="T156" s="198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84</v>
      </c>
      <c r="AT156" s="200" t="s">
        <v>73</v>
      </c>
      <c r="AU156" s="200" t="s">
        <v>82</v>
      </c>
      <c r="AY156" s="199" t="s">
        <v>122</v>
      </c>
      <c r="BK156" s="201">
        <f>SUM(BK157:BK162)</f>
        <v>0</v>
      </c>
    </row>
    <row r="157" s="2" customFormat="1" ht="44.25" customHeight="1">
      <c r="A157" s="38"/>
      <c r="B157" s="39"/>
      <c r="C157" s="204" t="s">
        <v>171</v>
      </c>
      <c r="D157" s="204" t="s">
        <v>85</v>
      </c>
      <c r="E157" s="205" t="s">
        <v>323</v>
      </c>
      <c r="F157" s="206" t="s">
        <v>324</v>
      </c>
      <c r="G157" s="207" t="s">
        <v>207</v>
      </c>
      <c r="H157" s="208">
        <v>40.259999999999998</v>
      </c>
      <c r="I157" s="209"/>
      <c r="J157" s="210">
        <f>ROUND(I157*H157,2)</f>
        <v>0</v>
      </c>
      <c r="K157" s="206" t="s">
        <v>128</v>
      </c>
      <c r="L157" s="44"/>
      <c r="M157" s="211" t="s">
        <v>19</v>
      </c>
      <c r="N157" s="212" t="s">
        <v>45</v>
      </c>
      <c r="O157" s="84"/>
      <c r="P157" s="213">
        <f>O157*H157</f>
        <v>0</v>
      </c>
      <c r="Q157" s="213">
        <v>0.01388</v>
      </c>
      <c r="R157" s="213">
        <f>Q157*H157</f>
        <v>0.55880879999999999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171</v>
      </c>
      <c r="AT157" s="215" t="s">
        <v>85</v>
      </c>
      <c r="AU157" s="215" t="s">
        <v>84</v>
      </c>
      <c r="AY157" s="17" t="s">
        <v>122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82</v>
      </c>
      <c r="BK157" s="216">
        <f>ROUND(I157*H157,2)</f>
        <v>0</v>
      </c>
      <c r="BL157" s="17" t="s">
        <v>171</v>
      </c>
      <c r="BM157" s="215" t="s">
        <v>325</v>
      </c>
    </row>
    <row r="158" s="2" customFormat="1">
      <c r="A158" s="38"/>
      <c r="B158" s="39"/>
      <c r="C158" s="40"/>
      <c r="D158" s="217" t="s">
        <v>131</v>
      </c>
      <c r="E158" s="40"/>
      <c r="F158" s="218" t="s">
        <v>326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84</v>
      </c>
    </row>
    <row r="159" s="13" customFormat="1">
      <c r="A159" s="13"/>
      <c r="B159" s="222"/>
      <c r="C159" s="223"/>
      <c r="D159" s="224" t="s">
        <v>146</v>
      </c>
      <c r="E159" s="233" t="s">
        <v>19</v>
      </c>
      <c r="F159" s="225" t="s">
        <v>327</v>
      </c>
      <c r="G159" s="223"/>
      <c r="H159" s="226">
        <v>40.259999999999998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146</v>
      </c>
      <c r="AU159" s="232" t="s">
        <v>84</v>
      </c>
      <c r="AV159" s="13" t="s">
        <v>84</v>
      </c>
      <c r="AW159" s="13" t="s">
        <v>35</v>
      </c>
      <c r="AX159" s="13" t="s">
        <v>74</v>
      </c>
      <c r="AY159" s="232" t="s">
        <v>122</v>
      </c>
    </row>
    <row r="160" s="14" customFormat="1">
      <c r="A160" s="14"/>
      <c r="B160" s="234"/>
      <c r="C160" s="235"/>
      <c r="D160" s="224" t="s">
        <v>146</v>
      </c>
      <c r="E160" s="236" t="s">
        <v>19</v>
      </c>
      <c r="F160" s="237" t="s">
        <v>193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146</v>
      </c>
      <c r="AU160" s="243" t="s">
        <v>84</v>
      </c>
      <c r="AV160" s="14" t="s">
        <v>82</v>
      </c>
      <c r="AW160" s="14" t="s">
        <v>35</v>
      </c>
      <c r="AX160" s="14" t="s">
        <v>74</v>
      </c>
      <c r="AY160" s="243" t="s">
        <v>122</v>
      </c>
    </row>
    <row r="161" s="2" customFormat="1" ht="49.05" customHeight="1">
      <c r="A161" s="38"/>
      <c r="B161" s="39"/>
      <c r="C161" s="204" t="s">
        <v>328</v>
      </c>
      <c r="D161" s="204" t="s">
        <v>85</v>
      </c>
      <c r="E161" s="205" t="s">
        <v>329</v>
      </c>
      <c r="F161" s="206" t="s">
        <v>330</v>
      </c>
      <c r="G161" s="207" t="s">
        <v>127</v>
      </c>
      <c r="H161" s="208">
        <v>0.55900000000000005</v>
      </c>
      <c r="I161" s="209"/>
      <c r="J161" s="210">
        <f>ROUND(I161*H161,2)</f>
        <v>0</v>
      </c>
      <c r="K161" s="206" t="s">
        <v>128</v>
      </c>
      <c r="L161" s="44"/>
      <c r="M161" s="211" t="s">
        <v>19</v>
      </c>
      <c r="N161" s="212" t="s">
        <v>45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171</v>
      </c>
      <c r="AT161" s="215" t="s">
        <v>85</v>
      </c>
      <c r="AU161" s="215" t="s">
        <v>84</v>
      </c>
      <c r="AY161" s="17" t="s">
        <v>122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82</v>
      </c>
      <c r="BK161" s="216">
        <f>ROUND(I161*H161,2)</f>
        <v>0</v>
      </c>
      <c r="BL161" s="17" t="s">
        <v>171</v>
      </c>
      <c r="BM161" s="215" t="s">
        <v>331</v>
      </c>
    </row>
    <row r="162" s="2" customFormat="1">
      <c r="A162" s="38"/>
      <c r="B162" s="39"/>
      <c r="C162" s="40"/>
      <c r="D162" s="217" t="s">
        <v>131</v>
      </c>
      <c r="E162" s="40"/>
      <c r="F162" s="218" t="s">
        <v>332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131</v>
      </c>
      <c r="AU162" s="17" t="s">
        <v>84</v>
      </c>
    </row>
    <row r="163" s="12" customFormat="1" ht="22.8" customHeight="1">
      <c r="A163" s="12"/>
      <c r="B163" s="188"/>
      <c r="C163" s="189"/>
      <c r="D163" s="190" t="s">
        <v>73</v>
      </c>
      <c r="E163" s="202" t="s">
        <v>333</v>
      </c>
      <c r="F163" s="202" t="s">
        <v>334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SUM(P164:P181)</f>
        <v>0</v>
      </c>
      <c r="Q163" s="196"/>
      <c r="R163" s="197">
        <f>SUM(R164:R181)</f>
        <v>0.50135041999999996</v>
      </c>
      <c r="S163" s="196"/>
      <c r="T163" s="198">
        <f>SUM(T164:T181)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84</v>
      </c>
      <c r="AT163" s="200" t="s">
        <v>73</v>
      </c>
      <c r="AU163" s="200" t="s">
        <v>82</v>
      </c>
      <c r="AY163" s="199" t="s">
        <v>122</v>
      </c>
      <c r="BK163" s="201">
        <f>SUM(BK164:BK181)</f>
        <v>0</v>
      </c>
    </row>
    <row r="164" s="2" customFormat="1" ht="37.8" customHeight="1">
      <c r="A164" s="38"/>
      <c r="B164" s="39"/>
      <c r="C164" s="204" t="s">
        <v>335</v>
      </c>
      <c r="D164" s="204" t="s">
        <v>85</v>
      </c>
      <c r="E164" s="205" t="s">
        <v>336</v>
      </c>
      <c r="F164" s="206" t="s">
        <v>337</v>
      </c>
      <c r="G164" s="207" t="s">
        <v>207</v>
      </c>
      <c r="H164" s="208">
        <v>40.259999999999998</v>
      </c>
      <c r="I164" s="209"/>
      <c r="J164" s="210">
        <f>ROUND(I164*H164,2)</f>
        <v>0</v>
      </c>
      <c r="K164" s="206" t="s">
        <v>128</v>
      </c>
      <c r="L164" s="44"/>
      <c r="M164" s="211" t="s">
        <v>19</v>
      </c>
      <c r="N164" s="212" t="s">
        <v>45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171</v>
      </c>
      <c r="AT164" s="215" t="s">
        <v>85</v>
      </c>
      <c r="AU164" s="215" t="s">
        <v>84</v>
      </c>
      <c r="AY164" s="17" t="s">
        <v>122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82</v>
      </c>
      <c r="BK164" s="216">
        <f>ROUND(I164*H164,2)</f>
        <v>0</v>
      </c>
      <c r="BL164" s="17" t="s">
        <v>171</v>
      </c>
      <c r="BM164" s="215" t="s">
        <v>338</v>
      </c>
    </row>
    <row r="165" s="2" customFormat="1">
      <c r="A165" s="38"/>
      <c r="B165" s="39"/>
      <c r="C165" s="40"/>
      <c r="D165" s="217" t="s">
        <v>131</v>
      </c>
      <c r="E165" s="40"/>
      <c r="F165" s="218" t="s">
        <v>339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84</v>
      </c>
    </row>
    <row r="166" s="13" customFormat="1">
      <c r="A166" s="13"/>
      <c r="B166" s="222"/>
      <c r="C166" s="223"/>
      <c r="D166" s="224" t="s">
        <v>146</v>
      </c>
      <c r="E166" s="233" t="s">
        <v>19</v>
      </c>
      <c r="F166" s="225" t="s">
        <v>340</v>
      </c>
      <c r="G166" s="223"/>
      <c r="H166" s="226">
        <v>40.259999999999998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146</v>
      </c>
      <c r="AU166" s="232" t="s">
        <v>84</v>
      </c>
      <c r="AV166" s="13" t="s">
        <v>84</v>
      </c>
      <c r="AW166" s="13" t="s">
        <v>35</v>
      </c>
      <c r="AX166" s="13" t="s">
        <v>82</v>
      </c>
      <c r="AY166" s="232" t="s">
        <v>122</v>
      </c>
    </row>
    <row r="167" s="2" customFormat="1" ht="24.15" customHeight="1">
      <c r="A167" s="38"/>
      <c r="B167" s="39"/>
      <c r="C167" s="258" t="s">
        <v>341</v>
      </c>
      <c r="D167" s="258" t="s">
        <v>294</v>
      </c>
      <c r="E167" s="259" t="s">
        <v>342</v>
      </c>
      <c r="F167" s="260" t="s">
        <v>343</v>
      </c>
      <c r="G167" s="261" t="s">
        <v>207</v>
      </c>
      <c r="H167" s="262">
        <v>45.231999999999999</v>
      </c>
      <c r="I167" s="263"/>
      <c r="J167" s="264">
        <f>ROUND(I167*H167,2)</f>
        <v>0</v>
      </c>
      <c r="K167" s="260" t="s">
        <v>128</v>
      </c>
      <c r="L167" s="265"/>
      <c r="M167" s="266" t="s">
        <v>19</v>
      </c>
      <c r="N167" s="267" t="s">
        <v>45</v>
      </c>
      <c r="O167" s="84"/>
      <c r="P167" s="213">
        <f>O167*H167</f>
        <v>0</v>
      </c>
      <c r="Q167" s="213">
        <v>0.00011</v>
      </c>
      <c r="R167" s="213">
        <f>Q167*H167</f>
        <v>0.0049755199999999998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297</v>
      </c>
      <c r="AT167" s="215" t="s">
        <v>294</v>
      </c>
      <c r="AU167" s="215" t="s">
        <v>84</v>
      </c>
      <c r="AY167" s="17" t="s">
        <v>122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82</v>
      </c>
      <c r="BK167" s="216">
        <f>ROUND(I167*H167,2)</f>
        <v>0</v>
      </c>
      <c r="BL167" s="17" t="s">
        <v>171</v>
      </c>
      <c r="BM167" s="215" t="s">
        <v>344</v>
      </c>
    </row>
    <row r="168" s="13" customFormat="1">
      <c r="A168" s="13"/>
      <c r="B168" s="222"/>
      <c r="C168" s="223"/>
      <c r="D168" s="224" t="s">
        <v>146</v>
      </c>
      <c r="E168" s="223"/>
      <c r="F168" s="225" t="s">
        <v>345</v>
      </c>
      <c r="G168" s="223"/>
      <c r="H168" s="226">
        <v>45.231999999999999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146</v>
      </c>
      <c r="AU168" s="232" t="s">
        <v>84</v>
      </c>
      <c r="AV168" s="13" t="s">
        <v>84</v>
      </c>
      <c r="AW168" s="13" t="s">
        <v>4</v>
      </c>
      <c r="AX168" s="13" t="s">
        <v>82</v>
      </c>
      <c r="AY168" s="232" t="s">
        <v>122</v>
      </c>
    </row>
    <row r="169" s="2" customFormat="1" ht="37.8" customHeight="1">
      <c r="A169" s="38"/>
      <c r="B169" s="39"/>
      <c r="C169" s="204" t="s">
        <v>346</v>
      </c>
      <c r="D169" s="204" t="s">
        <v>85</v>
      </c>
      <c r="E169" s="205" t="s">
        <v>347</v>
      </c>
      <c r="F169" s="206" t="s">
        <v>348</v>
      </c>
      <c r="G169" s="207" t="s">
        <v>207</v>
      </c>
      <c r="H169" s="208">
        <v>40.259999999999998</v>
      </c>
      <c r="I169" s="209"/>
      <c r="J169" s="210">
        <f>ROUND(I169*H169,2)</f>
        <v>0</v>
      </c>
      <c r="K169" s="206" t="s">
        <v>128</v>
      </c>
      <c r="L169" s="44"/>
      <c r="M169" s="211" t="s">
        <v>19</v>
      </c>
      <c r="N169" s="212" t="s">
        <v>45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171</v>
      </c>
      <c r="AT169" s="215" t="s">
        <v>85</v>
      </c>
      <c r="AU169" s="215" t="s">
        <v>84</v>
      </c>
      <c r="AY169" s="17" t="s">
        <v>122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82</v>
      </c>
      <c r="BK169" s="216">
        <f>ROUND(I169*H169,2)</f>
        <v>0</v>
      </c>
      <c r="BL169" s="17" t="s">
        <v>171</v>
      </c>
      <c r="BM169" s="215" t="s">
        <v>349</v>
      </c>
    </row>
    <row r="170" s="2" customFormat="1">
      <c r="A170" s="38"/>
      <c r="B170" s="39"/>
      <c r="C170" s="40"/>
      <c r="D170" s="217" t="s">
        <v>131</v>
      </c>
      <c r="E170" s="40"/>
      <c r="F170" s="218" t="s">
        <v>350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84</v>
      </c>
    </row>
    <row r="171" s="13" customFormat="1">
      <c r="A171" s="13"/>
      <c r="B171" s="222"/>
      <c r="C171" s="223"/>
      <c r="D171" s="224" t="s">
        <v>146</v>
      </c>
      <c r="E171" s="233" t="s">
        <v>19</v>
      </c>
      <c r="F171" s="225" t="s">
        <v>340</v>
      </c>
      <c r="G171" s="223"/>
      <c r="H171" s="226">
        <v>40.259999999999998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146</v>
      </c>
      <c r="AU171" s="232" t="s">
        <v>84</v>
      </c>
      <c r="AV171" s="13" t="s">
        <v>84</v>
      </c>
      <c r="AW171" s="13" t="s">
        <v>35</v>
      </c>
      <c r="AX171" s="13" t="s">
        <v>82</v>
      </c>
      <c r="AY171" s="232" t="s">
        <v>122</v>
      </c>
    </row>
    <row r="172" s="2" customFormat="1" ht="24.15" customHeight="1">
      <c r="A172" s="38"/>
      <c r="B172" s="39"/>
      <c r="C172" s="258" t="s">
        <v>7</v>
      </c>
      <c r="D172" s="258" t="s">
        <v>294</v>
      </c>
      <c r="E172" s="259" t="s">
        <v>351</v>
      </c>
      <c r="F172" s="260" t="s">
        <v>352</v>
      </c>
      <c r="G172" s="261" t="s">
        <v>207</v>
      </c>
      <c r="H172" s="262">
        <v>41.064999999999998</v>
      </c>
      <c r="I172" s="263"/>
      <c r="J172" s="264">
        <f>ROUND(I172*H172,2)</f>
        <v>0</v>
      </c>
      <c r="K172" s="260" t="s">
        <v>128</v>
      </c>
      <c r="L172" s="265"/>
      <c r="M172" s="266" t="s">
        <v>19</v>
      </c>
      <c r="N172" s="267" t="s">
        <v>45</v>
      </c>
      <c r="O172" s="84"/>
      <c r="P172" s="213">
        <f>O172*H172</f>
        <v>0</v>
      </c>
      <c r="Q172" s="213">
        <v>0.0054000000000000003</v>
      </c>
      <c r="R172" s="213">
        <f>Q172*H172</f>
        <v>0.221751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297</v>
      </c>
      <c r="AT172" s="215" t="s">
        <v>294</v>
      </c>
      <c r="AU172" s="215" t="s">
        <v>84</v>
      </c>
      <c r="AY172" s="17" t="s">
        <v>122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82</v>
      </c>
      <c r="BK172" s="216">
        <f>ROUND(I172*H172,2)</f>
        <v>0</v>
      </c>
      <c r="BL172" s="17" t="s">
        <v>171</v>
      </c>
      <c r="BM172" s="215" t="s">
        <v>353</v>
      </c>
    </row>
    <row r="173" s="13" customFormat="1">
      <c r="A173" s="13"/>
      <c r="B173" s="222"/>
      <c r="C173" s="223"/>
      <c r="D173" s="224" t="s">
        <v>146</v>
      </c>
      <c r="E173" s="223"/>
      <c r="F173" s="225" t="s">
        <v>354</v>
      </c>
      <c r="G173" s="223"/>
      <c r="H173" s="226">
        <v>41.064999999999998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146</v>
      </c>
      <c r="AU173" s="232" t="s">
        <v>84</v>
      </c>
      <c r="AV173" s="13" t="s">
        <v>84</v>
      </c>
      <c r="AW173" s="13" t="s">
        <v>4</v>
      </c>
      <c r="AX173" s="13" t="s">
        <v>82</v>
      </c>
      <c r="AY173" s="232" t="s">
        <v>122</v>
      </c>
    </row>
    <row r="174" s="2" customFormat="1" ht="37.8" customHeight="1">
      <c r="A174" s="38"/>
      <c r="B174" s="39"/>
      <c r="C174" s="204" t="s">
        <v>355</v>
      </c>
      <c r="D174" s="204" t="s">
        <v>85</v>
      </c>
      <c r="E174" s="205" t="s">
        <v>356</v>
      </c>
      <c r="F174" s="206" t="s">
        <v>357</v>
      </c>
      <c r="G174" s="207" t="s">
        <v>207</v>
      </c>
      <c r="H174" s="208">
        <v>63.57</v>
      </c>
      <c r="I174" s="209"/>
      <c r="J174" s="210">
        <f>ROUND(I174*H174,2)</f>
        <v>0</v>
      </c>
      <c r="K174" s="206" t="s">
        <v>128</v>
      </c>
      <c r="L174" s="44"/>
      <c r="M174" s="211" t="s">
        <v>19</v>
      </c>
      <c r="N174" s="212" t="s">
        <v>45</v>
      </c>
      <c r="O174" s="84"/>
      <c r="P174" s="213">
        <f>O174*H174</f>
        <v>0</v>
      </c>
      <c r="Q174" s="213">
        <v>0.00117</v>
      </c>
      <c r="R174" s="213">
        <f>Q174*H174</f>
        <v>0.074376899999999996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171</v>
      </c>
      <c r="AT174" s="215" t="s">
        <v>85</v>
      </c>
      <c r="AU174" s="215" t="s">
        <v>84</v>
      </c>
      <c r="AY174" s="17" t="s">
        <v>122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82</v>
      </c>
      <c r="BK174" s="216">
        <f>ROUND(I174*H174,2)</f>
        <v>0</v>
      </c>
      <c r="BL174" s="17" t="s">
        <v>171</v>
      </c>
      <c r="BM174" s="215" t="s">
        <v>358</v>
      </c>
    </row>
    <row r="175" s="2" customFormat="1">
      <c r="A175" s="38"/>
      <c r="B175" s="39"/>
      <c r="C175" s="40"/>
      <c r="D175" s="217" t="s">
        <v>131</v>
      </c>
      <c r="E175" s="40"/>
      <c r="F175" s="218" t="s">
        <v>359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131</v>
      </c>
      <c r="AU175" s="17" t="s">
        <v>84</v>
      </c>
    </row>
    <row r="176" s="13" customFormat="1">
      <c r="A176" s="13"/>
      <c r="B176" s="222"/>
      <c r="C176" s="223"/>
      <c r="D176" s="224" t="s">
        <v>146</v>
      </c>
      <c r="E176" s="233" t="s">
        <v>19</v>
      </c>
      <c r="F176" s="225" t="s">
        <v>360</v>
      </c>
      <c r="G176" s="223"/>
      <c r="H176" s="226">
        <v>40.259999999999998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146</v>
      </c>
      <c r="AU176" s="232" t="s">
        <v>84</v>
      </c>
      <c r="AV176" s="13" t="s">
        <v>84</v>
      </c>
      <c r="AW176" s="13" t="s">
        <v>35</v>
      </c>
      <c r="AX176" s="13" t="s">
        <v>74</v>
      </c>
      <c r="AY176" s="232" t="s">
        <v>122</v>
      </c>
    </row>
    <row r="177" s="13" customFormat="1">
      <c r="A177" s="13"/>
      <c r="B177" s="222"/>
      <c r="C177" s="223"/>
      <c r="D177" s="224" t="s">
        <v>146</v>
      </c>
      <c r="E177" s="233" t="s">
        <v>19</v>
      </c>
      <c r="F177" s="225" t="s">
        <v>361</v>
      </c>
      <c r="G177" s="223"/>
      <c r="H177" s="226">
        <v>23.309999999999999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146</v>
      </c>
      <c r="AU177" s="232" t="s">
        <v>84</v>
      </c>
      <c r="AV177" s="13" t="s">
        <v>84</v>
      </c>
      <c r="AW177" s="13" t="s">
        <v>35</v>
      </c>
      <c r="AX177" s="13" t="s">
        <v>74</v>
      </c>
      <c r="AY177" s="232" t="s">
        <v>122</v>
      </c>
    </row>
    <row r="178" s="2" customFormat="1" ht="37.8" customHeight="1">
      <c r="A178" s="38"/>
      <c r="B178" s="39"/>
      <c r="C178" s="258" t="s">
        <v>362</v>
      </c>
      <c r="D178" s="258" t="s">
        <v>294</v>
      </c>
      <c r="E178" s="259" t="s">
        <v>363</v>
      </c>
      <c r="F178" s="260" t="s">
        <v>364</v>
      </c>
      <c r="G178" s="261" t="s">
        <v>207</v>
      </c>
      <c r="H178" s="262">
        <v>66.748999999999995</v>
      </c>
      <c r="I178" s="263"/>
      <c r="J178" s="264">
        <f>ROUND(I178*H178,2)</f>
        <v>0</v>
      </c>
      <c r="K178" s="260" t="s">
        <v>128</v>
      </c>
      <c r="L178" s="265"/>
      <c r="M178" s="266" t="s">
        <v>19</v>
      </c>
      <c r="N178" s="267" t="s">
        <v>45</v>
      </c>
      <c r="O178" s="84"/>
      <c r="P178" s="213">
        <f>O178*H178</f>
        <v>0</v>
      </c>
      <c r="Q178" s="213">
        <v>0.0030000000000000001</v>
      </c>
      <c r="R178" s="213">
        <f>Q178*H178</f>
        <v>0.20024699999999998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297</v>
      </c>
      <c r="AT178" s="215" t="s">
        <v>294</v>
      </c>
      <c r="AU178" s="215" t="s">
        <v>84</v>
      </c>
      <c r="AY178" s="17" t="s">
        <v>122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82</v>
      </c>
      <c r="BK178" s="216">
        <f>ROUND(I178*H178,2)</f>
        <v>0</v>
      </c>
      <c r="BL178" s="17" t="s">
        <v>171</v>
      </c>
      <c r="BM178" s="215" t="s">
        <v>365</v>
      </c>
    </row>
    <row r="179" s="13" customFormat="1">
      <c r="A179" s="13"/>
      <c r="B179" s="222"/>
      <c r="C179" s="223"/>
      <c r="D179" s="224" t="s">
        <v>146</v>
      </c>
      <c r="E179" s="223"/>
      <c r="F179" s="225" t="s">
        <v>366</v>
      </c>
      <c r="G179" s="223"/>
      <c r="H179" s="226">
        <v>66.748999999999995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146</v>
      </c>
      <c r="AU179" s="232" t="s">
        <v>84</v>
      </c>
      <c r="AV179" s="13" t="s">
        <v>84</v>
      </c>
      <c r="AW179" s="13" t="s">
        <v>4</v>
      </c>
      <c r="AX179" s="13" t="s">
        <v>82</v>
      </c>
      <c r="AY179" s="232" t="s">
        <v>122</v>
      </c>
    </row>
    <row r="180" s="2" customFormat="1" ht="44.25" customHeight="1">
      <c r="A180" s="38"/>
      <c r="B180" s="39"/>
      <c r="C180" s="204" t="s">
        <v>367</v>
      </c>
      <c r="D180" s="204" t="s">
        <v>85</v>
      </c>
      <c r="E180" s="205" t="s">
        <v>368</v>
      </c>
      <c r="F180" s="206" t="s">
        <v>369</v>
      </c>
      <c r="G180" s="207" t="s">
        <v>127</v>
      </c>
      <c r="H180" s="208">
        <v>0.501</v>
      </c>
      <c r="I180" s="209"/>
      <c r="J180" s="210">
        <f>ROUND(I180*H180,2)</f>
        <v>0</v>
      </c>
      <c r="K180" s="206" t="s">
        <v>128</v>
      </c>
      <c r="L180" s="44"/>
      <c r="M180" s="211" t="s">
        <v>19</v>
      </c>
      <c r="N180" s="212" t="s">
        <v>45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171</v>
      </c>
      <c r="AT180" s="215" t="s">
        <v>85</v>
      </c>
      <c r="AU180" s="215" t="s">
        <v>84</v>
      </c>
      <c r="AY180" s="17" t="s">
        <v>122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82</v>
      </c>
      <c r="BK180" s="216">
        <f>ROUND(I180*H180,2)</f>
        <v>0</v>
      </c>
      <c r="BL180" s="17" t="s">
        <v>171</v>
      </c>
      <c r="BM180" s="215" t="s">
        <v>370</v>
      </c>
    </row>
    <row r="181" s="2" customFormat="1">
      <c r="A181" s="38"/>
      <c r="B181" s="39"/>
      <c r="C181" s="40"/>
      <c r="D181" s="217" t="s">
        <v>131</v>
      </c>
      <c r="E181" s="40"/>
      <c r="F181" s="218" t="s">
        <v>371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131</v>
      </c>
      <c r="AU181" s="17" t="s">
        <v>84</v>
      </c>
    </row>
    <row r="182" s="12" customFormat="1" ht="22.8" customHeight="1">
      <c r="A182" s="12"/>
      <c r="B182" s="188"/>
      <c r="C182" s="189"/>
      <c r="D182" s="190" t="s">
        <v>73</v>
      </c>
      <c r="E182" s="202" t="s">
        <v>195</v>
      </c>
      <c r="F182" s="202" t="s">
        <v>196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SUM(P183:P189)</f>
        <v>0</v>
      </c>
      <c r="Q182" s="196"/>
      <c r="R182" s="197">
        <f>SUM(R183:R189)</f>
        <v>0.034000000000000002</v>
      </c>
      <c r="S182" s="196"/>
      <c r="T182" s="198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84</v>
      </c>
      <c r="AT182" s="200" t="s">
        <v>73</v>
      </c>
      <c r="AU182" s="200" t="s">
        <v>82</v>
      </c>
      <c r="AY182" s="199" t="s">
        <v>122</v>
      </c>
      <c r="BK182" s="201">
        <f>SUM(BK183:BK189)</f>
        <v>0</v>
      </c>
    </row>
    <row r="183" s="2" customFormat="1" ht="24.15" customHeight="1">
      <c r="A183" s="38"/>
      <c r="B183" s="39"/>
      <c r="C183" s="204" t="s">
        <v>372</v>
      </c>
      <c r="D183" s="204" t="s">
        <v>85</v>
      </c>
      <c r="E183" s="205" t="s">
        <v>373</v>
      </c>
      <c r="F183" s="206" t="s">
        <v>374</v>
      </c>
      <c r="G183" s="207" t="s">
        <v>207</v>
      </c>
      <c r="H183" s="208">
        <v>11.18</v>
      </c>
      <c r="I183" s="209"/>
      <c r="J183" s="210">
        <f>ROUND(I183*H183,2)</f>
        <v>0</v>
      </c>
      <c r="K183" s="206" t="s">
        <v>19</v>
      </c>
      <c r="L183" s="44"/>
      <c r="M183" s="211" t="s">
        <v>19</v>
      </c>
      <c r="N183" s="212" t="s">
        <v>45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171</v>
      </c>
      <c r="AT183" s="215" t="s">
        <v>85</v>
      </c>
      <c r="AU183" s="215" t="s">
        <v>84</v>
      </c>
      <c r="AY183" s="17" t="s">
        <v>122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82</v>
      </c>
      <c r="BK183" s="216">
        <f>ROUND(I183*H183,2)</f>
        <v>0</v>
      </c>
      <c r="BL183" s="17" t="s">
        <v>171</v>
      </c>
      <c r="BM183" s="215" t="s">
        <v>375</v>
      </c>
    </row>
    <row r="184" s="13" customFormat="1">
      <c r="A184" s="13"/>
      <c r="B184" s="222"/>
      <c r="C184" s="223"/>
      <c r="D184" s="224" t="s">
        <v>146</v>
      </c>
      <c r="E184" s="233" t="s">
        <v>19</v>
      </c>
      <c r="F184" s="225" t="s">
        <v>376</v>
      </c>
      <c r="G184" s="223"/>
      <c r="H184" s="226">
        <v>11.18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146</v>
      </c>
      <c r="AU184" s="232" t="s">
        <v>84</v>
      </c>
      <c r="AV184" s="13" t="s">
        <v>84</v>
      </c>
      <c r="AW184" s="13" t="s">
        <v>35</v>
      </c>
      <c r="AX184" s="13" t="s">
        <v>82</v>
      </c>
      <c r="AY184" s="232" t="s">
        <v>122</v>
      </c>
    </row>
    <row r="185" s="2" customFormat="1" ht="37.8" customHeight="1">
      <c r="A185" s="38"/>
      <c r="B185" s="39"/>
      <c r="C185" s="204" t="s">
        <v>377</v>
      </c>
      <c r="D185" s="204" t="s">
        <v>85</v>
      </c>
      <c r="E185" s="205" t="s">
        <v>378</v>
      </c>
      <c r="F185" s="206" t="s">
        <v>379</v>
      </c>
      <c r="G185" s="207" t="s">
        <v>188</v>
      </c>
      <c r="H185" s="208">
        <v>2</v>
      </c>
      <c r="I185" s="209"/>
      <c r="J185" s="210">
        <f>ROUND(I185*H185,2)</f>
        <v>0</v>
      </c>
      <c r="K185" s="206" t="s">
        <v>128</v>
      </c>
      <c r="L185" s="44"/>
      <c r="M185" s="211" t="s">
        <v>19</v>
      </c>
      <c r="N185" s="212" t="s">
        <v>45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171</v>
      </c>
      <c r="AT185" s="215" t="s">
        <v>85</v>
      </c>
      <c r="AU185" s="215" t="s">
        <v>84</v>
      </c>
      <c r="AY185" s="17" t="s">
        <v>122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82</v>
      </c>
      <c r="BK185" s="216">
        <f>ROUND(I185*H185,2)</f>
        <v>0</v>
      </c>
      <c r="BL185" s="17" t="s">
        <v>171</v>
      </c>
      <c r="BM185" s="215" t="s">
        <v>380</v>
      </c>
    </row>
    <row r="186" s="2" customFormat="1">
      <c r="A186" s="38"/>
      <c r="B186" s="39"/>
      <c r="C186" s="40"/>
      <c r="D186" s="217" t="s">
        <v>131</v>
      </c>
      <c r="E186" s="40"/>
      <c r="F186" s="218" t="s">
        <v>381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131</v>
      </c>
      <c r="AU186" s="17" t="s">
        <v>84</v>
      </c>
    </row>
    <row r="187" s="2" customFormat="1" ht="24.15" customHeight="1">
      <c r="A187" s="38"/>
      <c r="B187" s="39"/>
      <c r="C187" s="258" t="s">
        <v>382</v>
      </c>
      <c r="D187" s="258" t="s">
        <v>294</v>
      </c>
      <c r="E187" s="259" t="s">
        <v>383</v>
      </c>
      <c r="F187" s="260" t="s">
        <v>384</v>
      </c>
      <c r="G187" s="261" t="s">
        <v>188</v>
      </c>
      <c r="H187" s="262">
        <v>2</v>
      </c>
      <c r="I187" s="263"/>
      <c r="J187" s="264">
        <f>ROUND(I187*H187,2)</f>
        <v>0</v>
      </c>
      <c r="K187" s="260" t="s">
        <v>128</v>
      </c>
      <c r="L187" s="265"/>
      <c r="M187" s="266" t="s">
        <v>19</v>
      </c>
      <c r="N187" s="267" t="s">
        <v>45</v>
      </c>
      <c r="O187" s="84"/>
      <c r="P187" s="213">
        <f>O187*H187</f>
        <v>0</v>
      </c>
      <c r="Q187" s="213">
        <v>0.017000000000000001</v>
      </c>
      <c r="R187" s="213">
        <f>Q187*H187</f>
        <v>0.034000000000000002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297</v>
      </c>
      <c r="AT187" s="215" t="s">
        <v>294</v>
      </c>
      <c r="AU187" s="215" t="s">
        <v>84</v>
      </c>
      <c r="AY187" s="17" t="s">
        <v>122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82</v>
      </c>
      <c r="BK187" s="216">
        <f>ROUND(I187*H187,2)</f>
        <v>0</v>
      </c>
      <c r="BL187" s="17" t="s">
        <v>171</v>
      </c>
      <c r="BM187" s="215" t="s">
        <v>385</v>
      </c>
    </row>
    <row r="188" s="2" customFormat="1" ht="49.05" customHeight="1">
      <c r="A188" s="38"/>
      <c r="B188" s="39"/>
      <c r="C188" s="204" t="s">
        <v>386</v>
      </c>
      <c r="D188" s="204" t="s">
        <v>85</v>
      </c>
      <c r="E188" s="205" t="s">
        <v>387</v>
      </c>
      <c r="F188" s="206" t="s">
        <v>388</v>
      </c>
      <c r="G188" s="207" t="s">
        <v>127</v>
      </c>
      <c r="H188" s="208">
        <v>0.034000000000000002</v>
      </c>
      <c r="I188" s="209"/>
      <c r="J188" s="210">
        <f>ROUND(I188*H188,2)</f>
        <v>0</v>
      </c>
      <c r="K188" s="206" t="s">
        <v>128</v>
      </c>
      <c r="L188" s="44"/>
      <c r="M188" s="211" t="s">
        <v>19</v>
      </c>
      <c r="N188" s="212" t="s">
        <v>45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171</v>
      </c>
      <c r="AT188" s="215" t="s">
        <v>85</v>
      </c>
      <c r="AU188" s="215" t="s">
        <v>84</v>
      </c>
      <c r="AY188" s="17" t="s">
        <v>122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82</v>
      </c>
      <c r="BK188" s="216">
        <f>ROUND(I188*H188,2)</f>
        <v>0</v>
      </c>
      <c r="BL188" s="17" t="s">
        <v>171</v>
      </c>
      <c r="BM188" s="215" t="s">
        <v>389</v>
      </c>
    </row>
    <row r="189" s="2" customFormat="1">
      <c r="A189" s="38"/>
      <c r="B189" s="39"/>
      <c r="C189" s="40"/>
      <c r="D189" s="217" t="s">
        <v>131</v>
      </c>
      <c r="E189" s="40"/>
      <c r="F189" s="218" t="s">
        <v>390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131</v>
      </c>
      <c r="AU189" s="17" t="s">
        <v>84</v>
      </c>
    </row>
    <row r="190" s="12" customFormat="1" ht="22.8" customHeight="1">
      <c r="A190" s="12"/>
      <c r="B190" s="188"/>
      <c r="C190" s="189"/>
      <c r="D190" s="190" t="s">
        <v>73</v>
      </c>
      <c r="E190" s="202" t="s">
        <v>202</v>
      </c>
      <c r="F190" s="202" t="s">
        <v>203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SUM(P191:P218)</f>
        <v>0</v>
      </c>
      <c r="Q190" s="196"/>
      <c r="R190" s="197">
        <f>SUM(R191:R218)</f>
        <v>0.24986050000000001</v>
      </c>
      <c r="S190" s="196"/>
      <c r="T190" s="198">
        <f>SUM(T191:T218)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84</v>
      </c>
      <c r="AT190" s="200" t="s">
        <v>73</v>
      </c>
      <c r="AU190" s="200" t="s">
        <v>82</v>
      </c>
      <c r="AY190" s="199" t="s">
        <v>122</v>
      </c>
      <c r="BK190" s="201">
        <f>SUM(BK191:BK218)</f>
        <v>0</v>
      </c>
    </row>
    <row r="191" s="2" customFormat="1" ht="24.15" customHeight="1">
      <c r="A191" s="38"/>
      <c r="B191" s="39"/>
      <c r="C191" s="204" t="s">
        <v>391</v>
      </c>
      <c r="D191" s="204" t="s">
        <v>85</v>
      </c>
      <c r="E191" s="205" t="s">
        <v>392</v>
      </c>
      <c r="F191" s="206" t="s">
        <v>393</v>
      </c>
      <c r="G191" s="207" t="s">
        <v>207</v>
      </c>
      <c r="H191" s="208">
        <v>23.305</v>
      </c>
      <c r="I191" s="209"/>
      <c r="J191" s="210">
        <f>ROUND(I191*H191,2)</f>
        <v>0</v>
      </c>
      <c r="K191" s="206" t="s">
        <v>128</v>
      </c>
      <c r="L191" s="44"/>
      <c r="M191" s="211" t="s">
        <v>19</v>
      </c>
      <c r="N191" s="212" t="s">
        <v>45</v>
      </c>
      <c r="O191" s="84"/>
      <c r="P191" s="213">
        <f>O191*H191</f>
        <v>0</v>
      </c>
      <c r="Q191" s="213">
        <v>0.00029999999999999997</v>
      </c>
      <c r="R191" s="213">
        <f>Q191*H191</f>
        <v>0.0069914999999999995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171</v>
      </c>
      <c r="AT191" s="215" t="s">
        <v>85</v>
      </c>
      <c r="AU191" s="215" t="s">
        <v>84</v>
      </c>
      <c r="AY191" s="17" t="s">
        <v>122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82</v>
      </c>
      <c r="BK191" s="216">
        <f>ROUND(I191*H191,2)</f>
        <v>0</v>
      </c>
      <c r="BL191" s="17" t="s">
        <v>171</v>
      </c>
      <c r="BM191" s="215" t="s">
        <v>394</v>
      </c>
    </row>
    <row r="192" s="2" customFormat="1">
      <c r="A192" s="38"/>
      <c r="B192" s="39"/>
      <c r="C192" s="40"/>
      <c r="D192" s="217" t="s">
        <v>131</v>
      </c>
      <c r="E192" s="40"/>
      <c r="F192" s="218" t="s">
        <v>395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131</v>
      </c>
      <c r="AU192" s="17" t="s">
        <v>84</v>
      </c>
    </row>
    <row r="193" s="14" customFormat="1">
      <c r="A193" s="14"/>
      <c r="B193" s="234"/>
      <c r="C193" s="235"/>
      <c r="D193" s="224" t="s">
        <v>146</v>
      </c>
      <c r="E193" s="236" t="s">
        <v>19</v>
      </c>
      <c r="F193" s="237" t="s">
        <v>191</v>
      </c>
      <c r="G193" s="235"/>
      <c r="H193" s="236" t="s">
        <v>19</v>
      </c>
      <c r="I193" s="238"/>
      <c r="J193" s="235"/>
      <c r="K193" s="235"/>
      <c r="L193" s="239"/>
      <c r="M193" s="240"/>
      <c r="N193" s="241"/>
      <c r="O193" s="241"/>
      <c r="P193" s="241"/>
      <c r="Q193" s="241"/>
      <c r="R193" s="241"/>
      <c r="S193" s="241"/>
      <c r="T193" s="24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3" t="s">
        <v>146</v>
      </c>
      <c r="AU193" s="243" t="s">
        <v>84</v>
      </c>
      <c r="AV193" s="14" t="s">
        <v>82</v>
      </c>
      <c r="AW193" s="14" t="s">
        <v>35</v>
      </c>
      <c r="AX193" s="14" t="s">
        <v>74</v>
      </c>
      <c r="AY193" s="243" t="s">
        <v>122</v>
      </c>
    </row>
    <row r="194" s="13" customFormat="1">
      <c r="A194" s="13"/>
      <c r="B194" s="222"/>
      <c r="C194" s="223"/>
      <c r="D194" s="224" t="s">
        <v>146</v>
      </c>
      <c r="E194" s="233" t="s">
        <v>19</v>
      </c>
      <c r="F194" s="225" t="s">
        <v>396</v>
      </c>
      <c r="G194" s="223"/>
      <c r="H194" s="226">
        <v>23.305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146</v>
      </c>
      <c r="AU194" s="232" t="s">
        <v>84</v>
      </c>
      <c r="AV194" s="13" t="s">
        <v>84</v>
      </c>
      <c r="AW194" s="13" t="s">
        <v>35</v>
      </c>
      <c r="AX194" s="13" t="s">
        <v>82</v>
      </c>
      <c r="AY194" s="232" t="s">
        <v>122</v>
      </c>
    </row>
    <row r="195" s="2" customFormat="1" ht="16.5" customHeight="1">
      <c r="A195" s="38"/>
      <c r="B195" s="39"/>
      <c r="C195" s="258" t="s">
        <v>397</v>
      </c>
      <c r="D195" s="258" t="s">
        <v>294</v>
      </c>
      <c r="E195" s="259" t="s">
        <v>398</v>
      </c>
      <c r="F195" s="260" t="s">
        <v>399</v>
      </c>
      <c r="G195" s="261" t="s">
        <v>207</v>
      </c>
      <c r="H195" s="262">
        <v>25.635999999999999</v>
      </c>
      <c r="I195" s="263"/>
      <c r="J195" s="264">
        <f>ROUND(I195*H195,2)</f>
        <v>0</v>
      </c>
      <c r="K195" s="260" t="s">
        <v>128</v>
      </c>
      <c r="L195" s="265"/>
      <c r="M195" s="266" t="s">
        <v>19</v>
      </c>
      <c r="N195" s="267" t="s">
        <v>45</v>
      </c>
      <c r="O195" s="84"/>
      <c r="P195" s="213">
        <f>O195*H195</f>
        <v>0</v>
      </c>
      <c r="Q195" s="213">
        <v>0.00264</v>
      </c>
      <c r="R195" s="213">
        <f>Q195*H195</f>
        <v>0.067679039999999996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297</v>
      </c>
      <c r="AT195" s="215" t="s">
        <v>294</v>
      </c>
      <c r="AU195" s="215" t="s">
        <v>84</v>
      </c>
      <c r="AY195" s="17" t="s">
        <v>122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82</v>
      </c>
      <c r="BK195" s="216">
        <f>ROUND(I195*H195,2)</f>
        <v>0</v>
      </c>
      <c r="BL195" s="17" t="s">
        <v>171</v>
      </c>
      <c r="BM195" s="215" t="s">
        <v>400</v>
      </c>
    </row>
    <row r="196" s="13" customFormat="1">
      <c r="A196" s="13"/>
      <c r="B196" s="222"/>
      <c r="C196" s="223"/>
      <c r="D196" s="224" t="s">
        <v>146</v>
      </c>
      <c r="E196" s="233" t="s">
        <v>19</v>
      </c>
      <c r="F196" s="225" t="s">
        <v>401</v>
      </c>
      <c r="G196" s="223"/>
      <c r="H196" s="226">
        <v>25.635999999999999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146</v>
      </c>
      <c r="AU196" s="232" t="s">
        <v>84</v>
      </c>
      <c r="AV196" s="13" t="s">
        <v>84</v>
      </c>
      <c r="AW196" s="13" t="s">
        <v>35</v>
      </c>
      <c r="AX196" s="13" t="s">
        <v>82</v>
      </c>
      <c r="AY196" s="232" t="s">
        <v>122</v>
      </c>
    </row>
    <row r="197" s="2" customFormat="1" ht="24.15" customHeight="1">
      <c r="A197" s="38"/>
      <c r="B197" s="39"/>
      <c r="C197" s="204" t="s">
        <v>402</v>
      </c>
      <c r="D197" s="204" t="s">
        <v>85</v>
      </c>
      <c r="E197" s="205" t="s">
        <v>403</v>
      </c>
      <c r="F197" s="206" t="s">
        <v>404</v>
      </c>
      <c r="G197" s="207" t="s">
        <v>170</v>
      </c>
      <c r="H197" s="208">
        <v>42.377000000000002</v>
      </c>
      <c r="I197" s="209"/>
      <c r="J197" s="210">
        <f>ROUND(I197*H197,2)</f>
        <v>0</v>
      </c>
      <c r="K197" s="206" t="s">
        <v>128</v>
      </c>
      <c r="L197" s="44"/>
      <c r="M197" s="211" t="s">
        <v>19</v>
      </c>
      <c r="N197" s="212" t="s">
        <v>45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171</v>
      </c>
      <c r="AT197" s="215" t="s">
        <v>85</v>
      </c>
      <c r="AU197" s="215" t="s">
        <v>84</v>
      </c>
      <c r="AY197" s="17" t="s">
        <v>122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82</v>
      </c>
      <c r="BK197" s="216">
        <f>ROUND(I197*H197,2)</f>
        <v>0</v>
      </c>
      <c r="BL197" s="17" t="s">
        <v>171</v>
      </c>
      <c r="BM197" s="215" t="s">
        <v>405</v>
      </c>
    </row>
    <row r="198" s="2" customFormat="1">
      <c r="A198" s="38"/>
      <c r="B198" s="39"/>
      <c r="C198" s="40"/>
      <c r="D198" s="217" t="s">
        <v>131</v>
      </c>
      <c r="E198" s="40"/>
      <c r="F198" s="218" t="s">
        <v>406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131</v>
      </c>
      <c r="AU198" s="17" t="s">
        <v>84</v>
      </c>
    </row>
    <row r="199" s="14" customFormat="1">
      <c r="A199" s="14"/>
      <c r="B199" s="234"/>
      <c r="C199" s="235"/>
      <c r="D199" s="224" t="s">
        <v>146</v>
      </c>
      <c r="E199" s="236" t="s">
        <v>19</v>
      </c>
      <c r="F199" s="237" t="s">
        <v>193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146</v>
      </c>
      <c r="AU199" s="243" t="s">
        <v>84</v>
      </c>
      <c r="AV199" s="14" t="s">
        <v>82</v>
      </c>
      <c r="AW199" s="14" t="s">
        <v>35</v>
      </c>
      <c r="AX199" s="14" t="s">
        <v>74</v>
      </c>
      <c r="AY199" s="243" t="s">
        <v>122</v>
      </c>
    </row>
    <row r="200" s="13" customFormat="1">
      <c r="A200" s="13"/>
      <c r="B200" s="222"/>
      <c r="C200" s="223"/>
      <c r="D200" s="224" t="s">
        <v>146</v>
      </c>
      <c r="E200" s="233" t="s">
        <v>19</v>
      </c>
      <c r="F200" s="225" t="s">
        <v>407</v>
      </c>
      <c r="G200" s="223"/>
      <c r="H200" s="226">
        <v>26.84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146</v>
      </c>
      <c r="AU200" s="232" t="s">
        <v>84</v>
      </c>
      <c r="AV200" s="13" t="s">
        <v>84</v>
      </c>
      <c r="AW200" s="13" t="s">
        <v>35</v>
      </c>
      <c r="AX200" s="13" t="s">
        <v>74</v>
      </c>
      <c r="AY200" s="232" t="s">
        <v>122</v>
      </c>
    </row>
    <row r="201" s="14" customFormat="1">
      <c r="A201" s="14"/>
      <c r="B201" s="234"/>
      <c r="C201" s="235"/>
      <c r="D201" s="224" t="s">
        <v>146</v>
      </c>
      <c r="E201" s="236" t="s">
        <v>19</v>
      </c>
      <c r="F201" s="237" t="s">
        <v>191</v>
      </c>
      <c r="G201" s="235"/>
      <c r="H201" s="236" t="s">
        <v>19</v>
      </c>
      <c r="I201" s="238"/>
      <c r="J201" s="235"/>
      <c r="K201" s="235"/>
      <c r="L201" s="239"/>
      <c r="M201" s="240"/>
      <c r="N201" s="241"/>
      <c r="O201" s="241"/>
      <c r="P201" s="241"/>
      <c r="Q201" s="241"/>
      <c r="R201" s="241"/>
      <c r="S201" s="241"/>
      <c r="T201" s="24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3" t="s">
        <v>146</v>
      </c>
      <c r="AU201" s="243" t="s">
        <v>84</v>
      </c>
      <c r="AV201" s="14" t="s">
        <v>82</v>
      </c>
      <c r="AW201" s="14" t="s">
        <v>35</v>
      </c>
      <c r="AX201" s="14" t="s">
        <v>74</v>
      </c>
      <c r="AY201" s="243" t="s">
        <v>122</v>
      </c>
    </row>
    <row r="202" s="13" customFormat="1">
      <c r="A202" s="13"/>
      <c r="B202" s="222"/>
      <c r="C202" s="223"/>
      <c r="D202" s="224" t="s">
        <v>146</v>
      </c>
      <c r="E202" s="233" t="s">
        <v>19</v>
      </c>
      <c r="F202" s="225" t="s">
        <v>408</v>
      </c>
      <c r="G202" s="223"/>
      <c r="H202" s="226">
        <v>15.537000000000001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146</v>
      </c>
      <c r="AU202" s="232" t="s">
        <v>84</v>
      </c>
      <c r="AV202" s="13" t="s">
        <v>84</v>
      </c>
      <c r="AW202" s="13" t="s">
        <v>35</v>
      </c>
      <c r="AX202" s="13" t="s">
        <v>74</v>
      </c>
      <c r="AY202" s="232" t="s">
        <v>122</v>
      </c>
    </row>
    <row r="203" s="15" customFormat="1">
      <c r="A203" s="15"/>
      <c r="B203" s="244"/>
      <c r="C203" s="245"/>
      <c r="D203" s="224" t="s">
        <v>146</v>
      </c>
      <c r="E203" s="246" t="s">
        <v>19</v>
      </c>
      <c r="F203" s="247" t="s">
        <v>194</v>
      </c>
      <c r="G203" s="245"/>
      <c r="H203" s="248">
        <v>42.377000000000002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4" t="s">
        <v>146</v>
      </c>
      <c r="AU203" s="254" t="s">
        <v>84</v>
      </c>
      <c r="AV203" s="15" t="s">
        <v>129</v>
      </c>
      <c r="AW203" s="15" t="s">
        <v>35</v>
      </c>
      <c r="AX203" s="15" t="s">
        <v>82</v>
      </c>
      <c r="AY203" s="254" t="s">
        <v>122</v>
      </c>
    </row>
    <row r="204" s="2" customFormat="1" ht="24.15" customHeight="1">
      <c r="A204" s="38"/>
      <c r="B204" s="39"/>
      <c r="C204" s="204" t="s">
        <v>297</v>
      </c>
      <c r="D204" s="204" t="s">
        <v>85</v>
      </c>
      <c r="E204" s="205" t="s">
        <v>409</v>
      </c>
      <c r="F204" s="206" t="s">
        <v>410</v>
      </c>
      <c r="G204" s="207" t="s">
        <v>207</v>
      </c>
      <c r="H204" s="208">
        <v>40.259999999999998</v>
      </c>
      <c r="I204" s="209"/>
      <c r="J204" s="210">
        <f>ROUND(I204*H204,2)</f>
        <v>0</v>
      </c>
      <c r="K204" s="206" t="s">
        <v>128</v>
      </c>
      <c r="L204" s="44"/>
      <c r="M204" s="211" t="s">
        <v>19</v>
      </c>
      <c r="N204" s="212" t="s">
        <v>45</v>
      </c>
      <c r="O204" s="84"/>
      <c r="P204" s="213">
        <f>O204*H204</f>
        <v>0</v>
      </c>
      <c r="Q204" s="213">
        <v>0.00040000000000000002</v>
      </c>
      <c r="R204" s="213">
        <f>Q204*H204</f>
        <v>0.016104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171</v>
      </c>
      <c r="AT204" s="215" t="s">
        <v>85</v>
      </c>
      <c r="AU204" s="215" t="s">
        <v>84</v>
      </c>
      <c r="AY204" s="17" t="s">
        <v>122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82</v>
      </c>
      <c r="BK204" s="216">
        <f>ROUND(I204*H204,2)</f>
        <v>0</v>
      </c>
      <c r="BL204" s="17" t="s">
        <v>171</v>
      </c>
      <c r="BM204" s="215" t="s">
        <v>411</v>
      </c>
    </row>
    <row r="205" s="2" customFormat="1">
      <c r="A205" s="38"/>
      <c r="B205" s="39"/>
      <c r="C205" s="40"/>
      <c r="D205" s="217" t="s">
        <v>131</v>
      </c>
      <c r="E205" s="40"/>
      <c r="F205" s="218" t="s">
        <v>412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131</v>
      </c>
      <c r="AU205" s="17" t="s">
        <v>84</v>
      </c>
    </row>
    <row r="206" s="13" customFormat="1">
      <c r="A206" s="13"/>
      <c r="B206" s="222"/>
      <c r="C206" s="223"/>
      <c r="D206" s="224" t="s">
        <v>146</v>
      </c>
      <c r="E206" s="233" t="s">
        <v>19</v>
      </c>
      <c r="F206" s="225" t="s">
        <v>327</v>
      </c>
      <c r="G206" s="223"/>
      <c r="H206" s="226">
        <v>40.259999999999998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146</v>
      </c>
      <c r="AU206" s="232" t="s">
        <v>84</v>
      </c>
      <c r="AV206" s="13" t="s">
        <v>84</v>
      </c>
      <c r="AW206" s="13" t="s">
        <v>35</v>
      </c>
      <c r="AX206" s="13" t="s">
        <v>82</v>
      </c>
      <c r="AY206" s="232" t="s">
        <v>122</v>
      </c>
    </row>
    <row r="207" s="14" customFormat="1">
      <c r="A207" s="14"/>
      <c r="B207" s="234"/>
      <c r="C207" s="235"/>
      <c r="D207" s="224" t="s">
        <v>146</v>
      </c>
      <c r="E207" s="236" t="s">
        <v>19</v>
      </c>
      <c r="F207" s="237" t="s">
        <v>193</v>
      </c>
      <c r="G207" s="235"/>
      <c r="H207" s="236" t="s">
        <v>19</v>
      </c>
      <c r="I207" s="238"/>
      <c r="J207" s="235"/>
      <c r="K207" s="235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146</v>
      </c>
      <c r="AU207" s="243" t="s">
        <v>84</v>
      </c>
      <c r="AV207" s="14" t="s">
        <v>82</v>
      </c>
      <c r="AW207" s="14" t="s">
        <v>35</v>
      </c>
      <c r="AX207" s="14" t="s">
        <v>74</v>
      </c>
      <c r="AY207" s="243" t="s">
        <v>122</v>
      </c>
    </row>
    <row r="208" s="2" customFormat="1" ht="37.8" customHeight="1">
      <c r="A208" s="38"/>
      <c r="B208" s="39"/>
      <c r="C208" s="258" t="s">
        <v>413</v>
      </c>
      <c r="D208" s="258" t="s">
        <v>294</v>
      </c>
      <c r="E208" s="259" t="s">
        <v>414</v>
      </c>
      <c r="F208" s="260" t="s">
        <v>415</v>
      </c>
      <c r="G208" s="261" t="s">
        <v>207</v>
      </c>
      <c r="H208" s="262">
        <v>46.298999999999999</v>
      </c>
      <c r="I208" s="263"/>
      <c r="J208" s="264">
        <f>ROUND(I208*H208,2)</f>
        <v>0</v>
      </c>
      <c r="K208" s="260" t="s">
        <v>128</v>
      </c>
      <c r="L208" s="265"/>
      <c r="M208" s="266" t="s">
        <v>19</v>
      </c>
      <c r="N208" s="267" t="s">
        <v>45</v>
      </c>
      <c r="O208" s="84"/>
      <c r="P208" s="213">
        <f>O208*H208</f>
        <v>0</v>
      </c>
      <c r="Q208" s="213">
        <v>0.0032000000000000002</v>
      </c>
      <c r="R208" s="213">
        <f>Q208*H208</f>
        <v>0.14815680000000001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297</v>
      </c>
      <c r="AT208" s="215" t="s">
        <v>294</v>
      </c>
      <c r="AU208" s="215" t="s">
        <v>84</v>
      </c>
      <c r="AY208" s="17" t="s">
        <v>122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82</v>
      </c>
      <c r="BK208" s="216">
        <f>ROUND(I208*H208,2)</f>
        <v>0</v>
      </c>
      <c r="BL208" s="17" t="s">
        <v>171</v>
      </c>
      <c r="BM208" s="215" t="s">
        <v>416</v>
      </c>
    </row>
    <row r="209" s="13" customFormat="1">
      <c r="A209" s="13"/>
      <c r="B209" s="222"/>
      <c r="C209" s="223"/>
      <c r="D209" s="224" t="s">
        <v>146</v>
      </c>
      <c r="E209" s="233" t="s">
        <v>19</v>
      </c>
      <c r="F209" s="225" t="s">
        <v>211</v>
      </c>
      <c r="G209" s="223"/>
      <c r="H209" s="226">
        <v>40.259999999999998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146</v>
      </c>
      <c r="AU209" s="232" t="s">
        <v>84</v>
      </c>
      <c r="AV209" s="13" t="s">
        <v>84</v>
      </c>
      <c r="AW209" s="13" t="s">
        <v>35</v>
      </c>
      <c r="AX209" s="13" t="s">
        <v>82</v>
      </c>
      <c r="AY209" s="232" t="s">
        <v>122</v>
      </c>
    </row>
    <row r="210" s="13" customFormat="1">
      <c r="A210" s="13"/>
      <c r="B210" s="222"/>
      <c r="C210" s="223"/>
      <c r="D210" s="224" t="s">
        <v>146</v>
      </c>
      <c r="E210" s="223"/>
      <c r="F210" s="225" t="s">
        <v>417</v>
      </c>
      <c r="G210" s="223"/>
      <c r="H210" s="226">
        <v>46.298999999999999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146</v>
      </c>
      <c r="AU210" s="232" t="s">
        <v>84</v>
      </c>
      <c r="AV210" s="13" t="s">
        <v>84</v>
      </c>
      <c r="AW210" s="13" t="s">
        <v>4</v>
      </c>
      <c r="AX210" s="13" t="s">
        <v>82</v>
      </c>
      <c r="AY210" s="232" t="s">
        <v>122</v>
      </c>
    </row>
    <row r="211" s="2" customFormat="1" ht="21.75" customHeight="1">
      <c r="A211" s="38"/>
      <c r="B211" s="39"/>
      <c r="C211" s="204" t="s">
        <v>418</v>
      </c>
      <c r="D211" s="204" t="s">
        <v>85</v>
      </c>
      <c r="E211" s="205" t="s">
        <v>419</v>
      </c>
      <c r="F211" s="206" t="s">
        <v>420</v>
      </c>
      <c r="G211" s="207" t="s">
        <v>170</v>
      </c>
      <c r="H211" s="208">
        <v>45.100000000000001</v>
      </c>
      <c r="I211" s="209"/>
      <c r="J211" s="210">
        <f>ROUND(I211*H211,2)</f>
        <v>0</v>
      </c>
      <c r="K211" s="206" t="s">
        <v>128</v>
      </c>
      <c r="L211" s="44"/>
      <c r="M211" s="211" t="s">
        <v>19</v>
      </c>
      <c r="N211" s="212" t="s">
        <v>45</v>
      </c>
      <c r="O211" s="84"/>
      <c r="P211" s="213">
        <f>O211*H211</f>
        <v>0</v>
      </c>
      <c r="Q211" s="213">
        <v>1.0000000000000001E-05</v>
      </c>
      <c r="R211" s="213">
        <f>Q211*H211</f>
        <v>0.00045100000000000007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171</v>
      </c>
      <c r="AT211" s="215" t="s">
        <v>85</v>
      </c>
      <c r="AU211" s="215" t="s">
        <v>84</v>
      </c>
      <c r="AY211" s="17" t="s">
        <v>122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82</v>
      </c>
      <c r="BK211" s="216">
        <f>ROUND(I211*H211,2)</f>
        <v>0</v>
      </c>
      <c r="BL211" s="17" t="s">
        <v>171</v>
      </c>
      <c r="BM211" s="215" t="s">
        <v>421</v>
      </c>
    </row>
    <row r="212" s="2" customFormat="1">
      <c r="A212" s="38"/>
      <c r="B212" s="39"/>
      <c r="C212" s="40"/>
      <c r="D212" s="217" t="s">
        <v>131</v>
      </c>
      <c r="E212" s="40"/>
      <c r="F212" s="218" t="s">
        <v>422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131</v>
      </c>
      <c r="AU212" s="17" t="s">
        <v>84</v>
      </c>
    </row>
    <row r="213" s="13" customFormat="1">
      <c r="A213" s="13"/>
      <c r="B213" s="222"/>
      <c r="C213" s="223"/>
      <c r="D213" s="224" t="s">
        <v>146</v>
      </c>
      <c r="E213" s="233" t="s">
        <v>19</v>
      </c>
      <c r="F213" s="225" t="s">
        <v>423</v>
      </c>
      <c r="G213" s="223"/>
      <c r="H213" s="226">
        <v>45.100000000000001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146</v>
      </c>
      <c r="AU213" s="232" t="s">
        <v>84</v>
      </c>
      <c r="AV213" s="13" t="s">
        <v>84</v>
      </c>
      <c r="AW213" s="13" t="s">
        <v>35</v>
      </c>
      <c r="AX213" s="13" t="s">
        <v>82</v>
      </c>
      <c r="AY213" s="232" t="s">
        <v>122</v>
      </c>
    </row>
    <row r="214" s="2" customFormat="1" ht="16.5" customHeight="1">
      <c r="A214" s="38"/>
      <c r="B214" s="39"/>
      <c r="C214" s="258" t="s">
        <v>424</v>
      </c>
      <c r="D214" s="258" t="s">
        <v>294</v>
      </c>
      <c r="E214" s="259" t="s">
        <v>398</v>
      </c>
      <c r="F214" s="260" t="s">
        <v>399</v>
      </c>
      <c r="G214" s="261" t="s">
        <v>207</v>
      </c>
      <c r="H214" s="262">
        <v>3.9689999999999999</v>
      </c>
      <c r="I214" s="263"/>
      <c r="J214" s="264">
        <f>ROUND(I214*H214,2)</f>
        <v>0</v>
      </c>
      <c r="K214" s="260" t="s">
        <v>128</v>
      </c>
      <c r="L214" s="265"/>
      <c r="M214" s="266" t="s">
        <v>19</v>
      </c>
      <c r="N214" s="267" t="s">
        <v>45</v>
      </c>
      <c r="O214" s="84"/>
      <c r="P214" s="213">
        <f>O214*H214</f>
        <v>0</v>
      </c>
      <c r="Q214" s="213">
        <v>0.00264</v>
      </c>
      <c r="R214" s="213">
        <f>Q214*H214</f>
        <v>0.01047816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297</v>
      </c>
      <c r="AT214" s="215" t="s">
        <v>294</v>
      </c>
      <c r="AU214" s="215" t="s">
        <v>84</v>
      </c>
      <c r="AY214" s="17" t="s">
        <v>122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82</v>
      </c>
      <c r="BK214" s="216">
        <f>ROUND(I214*H214,2)</f>
        <v>0</v>
      </c>
      <c r="BL214" s="17" t="s">
        <v>171</v>
      </c>
      <c r="BM214" s="215" t="s">
        <v>425</v>
      </c>
    </row>
    <row r="215" s="13" customFormat="1">
      <c r="A215" s="13"/>
      <c r="B215" s="222"/>
      <c r="C215" s="223"/>
      <c r="D215" s="224" t="s">
        <v>146</v>
      </c>
      <c r="E215" s="233" t="s">
        <v>19</v>
      </c>
      <c r="F215" s="225" t="s">
        <v>426</v>
      </c>
      <c r="G215" s="223"/>
      <c r="H215" s="226">
        <v>3.6080000000000001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146</v>
      </c>
      <c r="AU215" s="232" t="s">
        <v>84</v>
      </c>
      <c r="AV215" s="13" t="s">
        <v>84</v>
      </c>
      <c r="AW215" s="13" t="s">
        <v>35</v>
      </c>
      <c r="AX215" s="13" t="s">
        <v>74</v>
      </c>
      <c r="AY215" s="232" t="s">
        <v>122</v>
      </c>
    </row>
    <row r="216" s="13" customFormat="1">
      <c r="A216" s="13"/>
      <c r="B216" s="222"/>
      <c r="C216" s="223"/>
      <c r="D216" s="224" t="s">
        <v>146</v>
      </c>
      <c r="E216" s="233" t="s">
        <v>19</v>
      </c>
      <c r="F216" s="225" t="s">
        <v>427</v>
      </c>
      <c r="G216" s="223"/>
      <c r="H216" s="226">
        <v>3.9689999999999999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146</v>
      </c>
      <c r="AU216" s="232" t="s">
        <v>84</v>
      </c>
      <c r="AV216" s="13" t="s">
        <v>84</v>
      </c>
      <c r="AW216" s="13" t="s">
        <v>35</v>
      </c>
      <c r="AX216" s="13" t="s">
        <v>82</v>
      </c>
      <c r="AY216" s="232" t="s">
        <v>122</v>
      </c>
    </row>
    <row r="217" s="2" customFormat="1" ht="49.05" customHeight="1">
      <c r="A217" s="38"/>
      <c r="B217" s="39"/>
      <c r="C217" s="204" t="s">
        <v>428</v>
      </c>
      <c r="D217" s="204" t="s">
        <v>85</v>
      </c>
      <c r="E217" s="205" t="s">
        <v>429</v>
      </c>
      <c r="F217" s="206" t="s">
        <v>430</v>
      </c>
      <c r="G217" s="207" t="s">
        <v>127</v>
      </c>
      <c r="H217" s="208">
        <v>0.25</v>
      </c>
      <c r="I217" s="209"/>
      <c r="J217" s="210">
        <f>ROUND(I217*H217,2)</f>
        <v>0</v>
      </c>
      <c r="K217" s="206" t="s">
        <v>128</v>
      </c>
      <c r="L217" s="44"/>
      <c r="M217" s="211" t="s">
        <v>19</v>
      </c>
      <c r="N217" s="212" t="s">
        <v>45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171</v>
      </c>
      <c r="AT217" s="215" t="s">
        <v>85</v>
      </c>
      <c r="AU217" s="215" t="s">
        <v>84</v>
      </c>
      <c r="AY217" s="17" t="s">
        <v>122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82</v>
      </c>
      <c r="BK217" s="216">
        <f>ROUND(I217*H217,2)</f>
        <v>0</v>
      </c>
      <c r="BL217" s="17" t="s">
        <v>171</v>
      </c>
      <c r="BM217" s="215" t="s">
        <v>431</v>
      </c>
    </row>
    <row r="218" s="2" customFormat="1">
      <c r="A218" s="38"/>
      <c r="B218" s="39"/>
      <c r="C218" s="40"/>
      <c r="D218" s="217" t="s">
        <v>131</v>
      </c>
      <c r="E218" s="40"/>
      <c r="F218" s="218" t="s">
        <v>432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131</v>
      </c>
      <c r="AU218" s="17" t="s">
        <v>84</v>
      </c>
    </row>
    <row r="219" s="12" customFormat="1" ht="22.8" customHeight="1">
      <c r="A219" s="12"/>
      <c r="B219" s="188"/>
      <c r="C219" s="189"/>
      <c r="D219" s="190" t="s">
        <v>73</v>
      </c>
      <c r="E219" s="202" t="s">
        <v>433</v>
      </c>
      <c r="F219" s="202" t="s">
        <v>434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SUM(P220:P236)</f>
        <v>0</v>
      </c>
      <c r="Q219" s="196"/>
      <c r="R219" s="197">
        <f>SUM(R220:R236)</f>
        <v>0.0073361199999999998</v>
      </c>
      <c r="S219" s="196"/>
      <c r="T219" s="198">
        <f>SUM(T220:T236)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9" t="s">
        <v>84</v>
      </c>
      <c r="AT219" s="200" t="s">
        <v>73</v>
      </c>
      <c r="AU219" s="200" t="s">
        <v>82</v>
      </c>
      <c r="AY219" s="199" t="s">
        <v>122</v>
      </c>
      <c r="BK219" s="201">
        <f>SUM(BK220:BK236)</f>
        <v>0</v>
      </c>
    </row>
    <row r="220" s="2" customFormat="1" ht="37.8" customHeight="1">
      <c r="A220" s="38"/>
      <c r="B220" s="39"/>
      <c r="C220" s="204" t="s">
        <v>435</v>
      </c>
      <c r="D220" s="204" t="s">
        <v>85</v>
      </c>
      <c r="E220" s="205" t="s">
        <v>436</v>
      </c>
      <c r="F220" s="206" t="s">
        <v>437</v>
      </c>
      <c r="G220" s="207" t="s">
        <v>207</v>
      </c>
      <c r="H220" s="208">
        <v>20.02</v>
      </c>
      <c r="I220" s="209"/>
      <c r="J220" s="210">
        <f>ROUND(I220*H220,2)</f>
        <v>0</v>
      </c>
      <c r="K220" s="206" t="s">
        <v>128</v>
      </c>
      <c r="L220" s="44"/>
      <c r="M220" s="211" t="s">
        <v>19</v>
      </c>
      <c r="N220" s="212" t="s">
        <v>45</v>
      </c>
      <c r="O220" s="84"/>
      <c r="P220" s="213">
        <f>O220*H220</f>
        <v>0</v>
      </c>
      <c r="Q220" s="213">
        <v>6.9999999999999994E-05</v>
      </c>
      <c r="R220" s="213">
        <f>Q220*H220</f>
        <v>0.0014013999999999999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171</v>
      </c>
      <c r="AT220" s="215" t="s">
        <v>85</v>
      </c>
      <c r="AU220" s="215" t="s">
        <v>84</v>
      </c>
      <c r="AY220" s="17" t="s">
        <v>122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82</v>
      </c>
      <c r="BK220" s="216">
        <f>ROUND(I220*H220,2)</f>
        <v>0</v>
      </c>
      <c r="BL220" s="17" t="s">
        <v>171</v>
      </c>
      <c r="BM220" s="215" t="s">
        <v>438</v>
      </c>
    </row>
    <row r="221" s="2" customFormat="1">
      <c r="A221" s="38"/>
      <c r="B221" s="39"/>
      <c r="C221" s="40"/>
      <c r="D221" s="217" t="s">
        <v>131</v>
      </c>
      <c r="E221" s="40"/>
      <c r="F221" s="218" t="s">
        <v>439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131</v>
      </c>
      <c r="AU221" s="17" t="s">
        <v>84</v>
      </c>
    </row>
    <row r="222" s="13" customFormat="1">
      <c r="A222" s="13"/>
      <c r="B222" s="222"/>
      <c r="C222" s="223"/>
      <c r="D222" s="224" t="s">
        <v>146</v>
      </c>
      <c r="E222" s="233" t="s">
        <v>19</v>
      </c>
      <c r="F222" s="225" t="s">
        <v>440</v>
      </c>
      <c r="G222" s="223"/>
      <c r="H222" s="226">
        <v>4.9000000000000004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146</v>
      </c>
      <c r="AU222" s="232" t="s">
        <v>84</v>
      </c>
      <c r="AV222" s="13" t="s">
        <v>84</v>
      </c>
      <c r="AW222" s="13" t="s">
        <v>35</v>
      </c>
      <c r="AX222" s="13" t="s">
        <v>74</v>
      </c>
      <c r="AY222" s="232" t="s">
        <v>122</v>
      </c>
    </row>
    <row r="223" s="13" customFormat="1">
      <c r="A223" s="13"/>
      <c r="B223" s="222"/>
      <c r="C223" s="223"/>
      <c r="D223" s="224" t="s">
        <v>146</v>
      </c>
      <c r="E223" s="233" t="s">
        <v>19</v>
      </c>
      <c r="F223" s="225" t="s">
        <v>441</v>
      </c>
      <c r="G223" s="223"/>
      <c r="H223" s="226">
        <v>15.119999999999999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146</v>
      </c>
      <c r="AU223" s="232" t="s">
        <v>84</v>
      </c>
      <c r="AV223" s="13" t="s">
        <v>84</v>
      </c>
      <c r="AW223" s="13" t="s">
        <v>35</v>
      </c>
      <c r="AX223" s="13" t="s">
        <v>74</v>
      </c>
      <c r="AY223" s="232" t="s">
        <v>122</v>
      </c>
    </row>
    <row r="224" s="2" customFormat="1" ht="24.15" customHeight="1">
      <c r="A224" s="38"/>
      <c r="B224" s="39"/>
      <c r="C224" s="204" t="s">
        <v>442</v>
      </c>
      <c r="D224" s="204" t="s">
        <v>85</v>
      </c>
      <c r="E224" s="205" t="s">
        <v>443</v>
      </c>
      <c r="F224" s="206" t="s">
        <v>444</v>
      </c>
      <c r="G224" s="207" t="s">
        <v>207</v>
      </c>
      <c r="H224" s="208">
        <v>20.02</v>
      </c>
      <c r="I224" s="209"/>
      <c r="J224" s="210">
        <f>ROUND(I224*H224,2)</f>
        <v>0</v>
      </c>
      <c r="K224" s="206" t="s">
        <v>128</v>
      </c>
      <c r="L224" s="44"/>
      <c r="M224" s="211" t="s">
        <v>19</v>
      </c>
      <c r="N224" s="212" t="s">
        <v>45</v>
      </c>
      <c r="O224" s="84"/>
      <c r="P224" s="213">
        <f>O224*H224</f>
        <v>0</v>
      </c>
      <c r="Q224" s="213">
        <v>0.00013999999999999999</v>
      </c>
      <c r="R224" s="213">
        <f>Q224*H224</f>
        <v>0.0028027999999999998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171</v>
      </c>
      <c r="AT224" s="215" t="s">
        <v>85</v>
      </c>
      <c r="AU224" s="215" t="s">
        <v>84</v>
      </c>
      <c r="AY224" s="17" t="s">
        <v>122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82</v>
      </c>
      <c r="BK224" s="216">
        <f>ROUND(I224*H224,2)</f>
        <v>0</v>
      </c>
      <c r="BL224" s="17" t="s">
        <v>171</v>
      </c>
      <c r="BM224" s="215" t="s">
        <v>445</v>
      </c>
    </row>
    <row r="225" s="2" customFormat="1">
      <c r="A225" s="38"/>
      <c r="B225" s="39"/>
      <c r="C225" s="40"/>
      <c r="D225" s="217" t="s">
        <v>131</v>
      </c>
      <c r="E225" s="40"/>
      <c r="F225" s="218" t="s">
        <v>446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131</v>
      </c>
      <c r="AU225" s="17" t="s">
        <v>84</v>
      </c>
    </row>
    <row r="226" s="13" customFormat="1">
      <c r="A226" s="13"/>
      <c r="B226" s="222"/>
      <c r="C226" s="223"/>
      <c r="D226" s="224" t="s">
        <v>146</v>
      </c>
      <c r="E226" s="233" t="s">
        <v>19</v>
      </c>
      <c r="F226" s="225" t="s">
        <v>440</v>
      </c>
      <c r="G226" s="223"/>
      <c r="H226" s="226">
        <v>4.9000000000000004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146</v>
      </c>
      <c r="AU226" s="232" t="s">
        <v>84</v>
      </c>
      <c r="AV226" s="13" t="s">
        <v>84</v>
      </c>
      <c r="AW226" s="13" t="s">
        <v>35</v>
      </c>
      <c r="AX226" s="13" t="s">
        <v>74</v>
      </c>
      <c r="AY226" s="232" t="s">
        <v>122</v>
      </c>
    </row>
    <row r="227" s="13" customFormat="1">
      <c r="A227" s="13"/>
      <c r="B227" s="222"/>
      <c r="C227" s="223"/>
      <c r="D227" s="224" t="s">
        <v>146</v>
      </c>
      <c r="E227" s="233" t="s">
        <v>19</v>
      </c>
      <c r="F227" s="225" t="s">
        <v>441</v>
      </c>
      <c r="G227" s="223"/>
      <c r="H227" s="226">
        <v>15.119999999999999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146</v>
      </c>
      <c r="AU227" s="232" t="s">
        <v>84</v>
      </c>
      <c r="AV227" s="13" t="s">
        <v>84</v>
      </c>
      <c r="AW227" s="13" t="s">
        <v>35</v>
      </c>
      <c r="AX227" s="13" t="s">
        <v>74</v>
      </c>
      <c r="AY227" s="232" t="s">
        <v>122</v>
      </c>
    </row>
    <row r="228" s="2" customFormat="1" ht="24.15" customHeight="1">
      <c r="A228" s="38"/>
      <c r="B228" s="39"/>
      <c r="C228" s="204" t="s">
        <v>447</v>
      </c>
      <c r="D228" s="204" t="s">
        <v>85</v>
      </c>
      <c r="E228" s="205" t="s">
        <v>448</v>
      </c>
      <c r="F228" s="206" t="s">
        <v>449</v>
      </c>
      <c r="G228" s="207" t="s">
        <v>207</v>
      </c>
      <c r="H228" s="208">
        <v>20.02</v>
      </c>
      <c r="I228" s="209"/>
      <c r="J228" s="210">
        <f>ROUND(I228*H228,2)</f>
        <v>0</v>
      </c>
      <c r="K228" s="206" t="s">
        <v>128</v>
      </c>
      <c r="L228" s="44"/>
      <c r="M228" s="211" t="s">
        <v>19</v>
      </c>
      <c r="N228" s="212" t="s">
        <v>45</v>
      </c>
      <c r="O228" s="84"/>
      <c r="P228" s="213">
        <f>O228*H228</f>
        <v>0</v>
      </c>
      <c r="Q228" s="213">
        <v>0.00013999999999999999</v>
      </c>
      <c r="R228" s="213">
        <f>Q228*H228</f>
        <v>0.0028027999999999998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171</v>
      </c>
      <c r="AT228" s="215" t="s">
        <v>85</v>
      </c>
      <c r="AU228" s="215" t="s">
        <v>84</v>
      </c>
      <c r="AY228" s="17" t="s">
        <v>122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82</v>
      </c>
      <c r="BK228" s="216">
        <f>ROUND(I228*H228,2)</f>
        <v>0</v>
      </c>
      <c r="BL228" s="17" t="s">
        <v>171</v>
      </c>
      <c r="BM228" s="215" t="s">
        <v>450</v>
      </c>
    </row>
    <row r="229" s="2" customFormat="1">
      <c r="A229" s="38"/>
      <c r="B229" s="39"/>
      <c r="C229" s="40"/>
      <c r="D229" s="217" t="s">
        <v>131</v>
      </c>
      <c r="E229" s="40"/>
      <c r="F229" s="218" t="s">
        <v>451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131</v>
      </c>
      <c r="AU229" s="17" t="s">
        <v>84</v>
      </c>
    </row>
    <row r="230" s="13" customFormat="1">
      <c r="A230" s="13"/>
      <c r="B230" s="222"/>
      <c r="C230" s="223"/>
      <c r="D230" s="224" t="s">
        <v>146</v>
      </c>
      <c r="E230" s="233" t="s">
        <v>19</v>
      </c>
      <c r="F230" s="225" t="s">
        <v>440</v>
      </c>
      <c r="G230" s="223"/>
      <c r="H230" s="226">
        <v>4.9000000000000004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146</v>
      </c>
      <c r="AU230" s="232" t="s">
        <v>84</v>
      </c>
      <c r="AV230" s="13" t="s">
        <v>84</v>
      </c>
      <c r="AW230" s="13" t="s">
        <v>35</v>
      </c>
      <c r="AX230" s="13" t="s">
        <v>74</v>
      </c>
      <c r="AY230" s="232" t="s">
        <v>122</v>
      </c>
    </row>
    <row r="231" s="13" customFormat="1">
      <c r="A231" s="13"/>
      <c r="B231" s="222"/>
      <c r="C231" s="223"/>
      <c r="D231" s="224" t="s">
        <v>146</v>
      </c>
      <c r="E231" s="233" t="s">
        <v>19</v>
      </c>
      <c r="F231" s="225" t="s">
        <v>441</v>
      </c>
      <c r="G231" s="223"/>
      <c r="H231" s="226">
        <v>15.119999999999999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146</v>
      </c>
      <c r="AU231" s="232" t="s">
        <v>84</v>
      </c>
      <c r="AV231" s="13" t="s">
        <v>84</v>
      </c>
      <c r="AW231" s="13" t="s">
        <v>35</v>
      </c>
      <c r="AX231" s="13" t="s">
        <v>74</v>
      </c>
      <c r="AY231" s="232" t="s">
        <v>122</v>
      </c>
    </row>
    <row r="232" s="2" customFormat="1" ht="24.15" customHeight="1">
      <c r="A232" s="38"/>
      <c r="B232" s="39"/>
      <c r="C232" s="204" t="s">
        <v>452</v>
      </c>
      <c r="D232" s="204" t="s">
        <v>85</v>
      </c>
      <c r="E232" s="205" t="s">
        <v>453</v>
      </c>
      <c r="F232" s="206" t="s">
        <v>454</v>
      </c>
      <c r="G232" s="207" t="s">
        <v>207</v>
      </c>
      <c r="H232" s="208">
        <v>1.9359999999999999</v>
      </c>
      <c r="I232" s="209"/>
      <c r="J232" s="210">
        <f>ROUND(I232*H232,2)</f>
        <v>0</v>
      </c>
      <c r="K232" s="206" t="s">
        <v>128</v>
      </c>
      <c r="L232" s="44"/>
      <c r="M232" s="211" t="s">
        <v>19</v>
      </c>
      <c r="N232" s="212" t="s">
        <v>45</v>
      </c>
      <c r="O232" s="84"/>
      <c r="P232" s="213">
        <f>O232*H232</f>
        <v>0</v>
      </c>
      <c r="Q232" s="213">
        <v>0.00017000000000000001</v>
      </c>
      <c r="R232" s="213">
        <f>Q232*H232</f>
        <v>0.00032912000000000002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171</v>
      </c>
      <c r="AT232" s="215" t="s">
        <v>85</v>
      </c>
      <c r="AU232" s="215" t="s">
        <v>84</v>
      </c>
      <c r="AY232" s="17" t="s">
        <v>122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82</v>
      </c>
      <c r="BK232" s="216">
        <f>ROUND(I232*H232,2)</f>
        <v>0</v>
      </c>
      <c r="BL232" s="17" t="s">
        <v>171</v>
      </c>
      <c r="BM232" s="215" t="s">
        <v>455</v>
      </c>
    </row>
    <row r="233" s="2" customFormat="1">
      <c r="A233" s="38"/>
      <c r="B233" s="39"/>
      <c r="C233" s="40"/>
      <c r="D233" s="217" t="s">
        <v>131</v>
      </c>
      <c r="E233" s="40"/>
      <c r="F233" s="218" t="s">
        <v>456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131</v>
      </c>
      <c r="AU233" s="17" t="s">
        <v>84</v>
      </c>
    </row>
    <row r="234" s="13" customFormat="1">
      <c r="A234" s="13"/>
      <c r="B234" s="222"/>
      <c r="C234" s="223"/>
      <c r="D234" s="224" t="s">
        <v>146</v>
      </c>
      <c r="E234" s="233" t="s">
        <v>19</v>
      </c>
      <c r="F234" s="225" t="s">
        <v>457</v>
      </c>
      <c r="G234" s="223"/>
      <c r="H234" s="226">
        <v>1.5760000000000001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146</v>
      </c>
      <c r="AU234" s="232" t="s">
        <v>84</v>
      </c>
      <c r="AV234" s="13" t="s">
        <v>84</v>
      </c>
      <c r="AW234" s="13" t="s">
        <v>35</v>
      </c>
      <c r="AX234" s="13" t="s">
        <v>74</v>
      </c>
      <c r="AY234" s="232" t="s">
        <v>122</v>
      </c>
    </row>
    <row r="235" s="13" customFormat="1">
      <c r="A235" s="13"/>
      <c r="B235" s="222"/>
      <c r="C235" s="223"/>
      <c r="D235" s="224" t="s">
        <v>146</v>
      </c>
      <c r="E235" s="233" t="s">
        <v>19</v>
      </c>
      <c r="F235" s="225" t="s">
        <v>458</v>
      </c>
      <c r="G235" s="223"/>
      <c r="H235" s="226">
        <v>0.35999999999999999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146</v>
      </c>
      <c r="AU235" s="232" t="s">
        <v>84</v>
      </c>
      <c r="AV235" s="13" t="s">
        <v>84</v>
      </c>
      <c r="AW235" s="13" t="s">
        <v>35</v>
      </c>
      <c r="AX235" s="13" t="s">
        <v>74</v>
      </c>
      <c r="AY235" s="232" t="s">
        <v>122</v>
      </c>
    </row>
    <row r="236" s="15" customFormat="1">
      <c r="A236" s="15"/>
      <c r="B236" s="244"/>
      <c r="C236" s="245"/>
      <c r="D236" s="224" t="s">
        <v>146</v>
      </c>
      <c r="E236" s="246" t="s">
        <v>19</v>
      </c>
      <c r="F236" s="247" t="s">
        <v>194</v>
      </c>
      <c r="G236" s="245"/>
      <c r="H236" s="248">
        <v>1.9359999999999999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4" t="s">
        <v>146</v>
      </c>
      <c r="AU236" s="254" t="s">
        <v>84</v>
      </c>
      <c r="AV236" s="15" t="s">
        <v>129</v>
      </c>
      <c r="AW236" s="15" t="s">
        <v>35</v>
      </c>
      <c r="AX236" s="15" t="s">
        <v>82</v>
      </c>
      <c r="AY236" s="254" t="s">
        <v>122</v>
      </c>
    </row>
    <row r="237" s="12" customFormat="1" ht="22.8" customHeight="1">
      <c r="A237" s="12"/>
      <c r="B237" s="188"/>
      <c r="C237" s="189"/>
      <c r="D237" s="190" t="s">
        <v>73</v>
      </c>
      <c r="E237" s="202" t="s">
        <v>459</v>
      </c>
      <c r="F237" s="202" t="s">
        <v>460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SUM(P238:P258)</f>
        <v>0</v>
      </c>
      <c r="Q237" s="196"/>
      <c r="R237" s="197">
        <f>SUM(R238:R258)</f>
        <v>0.078655860000000008</v>
      </c>
      <c r="S237" s="196"/>
      <c r="T237" s="198">
        <f>SUM(T238:T258)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84</v>
      </c>
      <c r="AT237" s="200" t="s">
        <v>73</v>
      </c>
      <c r="AU237" s="200" t="s">
        <v>82</v>
      </c>
      <c r="AY237" s="199" t="s">
        <v>122</v>
      </c>
      <c r="BK237" s="201">
        <f>SUM(BK238:BK258)</f>
        <v>0</v>
      </c>
    </row>
    <row r="238" s="2" customFormat="1" ht="33" customHeight="1">
      <c r="A238" s="38"/>
      <c r="B238" s="39"/>
      <c r="C238" s="204" t="s">
        <v>461</v>
      </c>
      <c r="D238" s="204" t="s">
        <v>85</v>
      </c>
      <c r="E238" s="205" t="s">
        <v>462</v>
      </c>
      <c r="F238" s="206" t="s">
        <v>463</v>
      </c>
      <c r="G238" s="207" t="s">
        <v>207</v>
      </c>
      <c r="H238" s="208">
        <v>170.99100000000001</v>
      </c>
      <c r="I238" s="209"/>
      <c r="J238" s="210">
        <f>ROUND(I238*H238,2)</f>
        <v>0</v>
      </c>
      <c r="K238" s="206" t="s">
        <v>128</v>
      </c>
      <c r="L238" s="44"/>
      <c r="M238" s="211" t="s">
        <v>19</v>
      </c>
      <c r="N238" s="212" t="s">
        <v>45</v>
      </c>
      <c r="O238" s="84"/>
      <c r="P238" s="213">
        <f>O238*H238</f>
        <v>0</v>
      </c>
      <c r="Q238" s="213">
        <v>0.00020000000000000001</v>
      </c>
      <c r="R238" s="213">
        <f>Q238*H238</f>
        <v>0.034198200000000005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171</v>
      </c>
      <c r="AT238" s="215" t="s">
        <v>85</v>
      </c>
      <c r="AU238" s="215" t="s">
        <v>84</v>
      </c>
      <c r="AY238" s="17" t="s">
        <v>122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82</v>
      </c>
      <c r="BK238" s="216">
        <f>ROUND(I238*H238,2)</f>
        <v>0</v>
      </c>
      <c r="BL238" s="17" t="s">
        <v>171</v>
      </c>
      <c r="BM238" s="215" t="s">
        <v>464</v>
      </c>
    </row>
    <row r="239" s="2" customFormat="1">
      <c r="A239" s="38"/>
      <c r="B239" s="39"/>
      <c r="C239" s="40"/>
      <c r="D239" s="217" t="s">
        <v>131</v>
      </c>
      <c r="E239" s="40"/>
      <c r="F239" s="218" t="s">
        <v>465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131</v>
      </c>
      <c r="AU239" s="17" t="s">
        <v>84</v>
      </c>
    </row>
    <row r="240" s="2" customFormat="1" ht="44.25" customHeight="1">
      <c r="A240" s="38"/>
      <c r="B240" s="39"/>
      <c r="C240" s="204" t="s">
        <v>466</v>
      </c>
      <c r="D240" s="204" t="s">
        <v>85</v>
      </c>
      <c r="E240" s="205" t="s">
        <v>467</v>
      </c>
      <c r="F240" s="206" t="s">
        <v>468</v>
      </c>
      <c r="G240" s="207" t="s">
        <v>207</v>
      </c>
      <c r="H240" s="208">
        <v>170.99100000000001</v>
      </c>
      <c r="I240" s="209"/>
      <c r="J240" s="210">
        <f>ROUND(I240*H240,2)</f>
        <v>0</v>
      </c>
      <c r="K240" s="206" t="s">
        <v>128</v>
      </c>
      <c r="L240" s="44"/>
      <c r="M240" s="211" t="s">
        <v>19</v>
      </c>
      <c r="N240" s="212" t="s">
        <v>45</v>
      </c>
      <c r="O240" s="84"/>
      <c r="P240" s="213">
        <f>O240*H240</f>
        <v>0</v>
      </c>
      <c r="Q240" s="213">
        <v>0.00025999999999999998</v>
      </c>
      <c r="R240" s="213">
        <f>Q240*H240</f>
        <v>0.044457660000000003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171</v>
      </c>
      <c r="AT240" s="215" t="s">
        <v>85</v>
      </c>
      <c r="AU240" s="215" t="s">
        <v>84</v>
      </c>
      <c r="AY240" s="17" t="s">
        <v>122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82</v>
      </c>
      <c r="BK240" s="216">
        <f>ROUND(I240*H240,2)</f>
        <v>0</v>
      </c>
      <c r="BL240" s="17" t="s">
        <v>171</v>
      </c>
      <c r="BM240" s="215" t="s">
        <v>469</v>
      </c>
    </row>
    <row r="241" s="2" customFormat="1">
      <c r="A241" s="38"/>
      <c r="B241" s="39"/>
      <c r="C241" s="40"/>
      <c r="D241" s="217" t="s">
        <v>131</v>
      </c>
      <c r="E241" s="40"/>
      <c r="F241" s="218" t="s">
        <v>470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131</v>
      </c>
      <c r="AU241" s="17" t="s">
        <v>84</v>
      </c>
    </row>
    <row r="242" s="14" customFormat="1">
      <c r="A242" s="14"/>
      <c r="B242" s="234"/>
      <c r="C242" s="235"/>
      <c r="D242" s="224" t="s">
        <v>146</v>
      </c>
      <c r="E242" s="236" t="s">
        <v>19</v>
      </c>
      <c r="F242" s="237" t="s">
        <v>193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3" t="s">
        <v>146</v>
      </c>
      <c r="AU242" s="243" t="s">
        <v>84</v>
      </c>
      <c r="AV242" s="14" t="s">
        <v>82</v>
      </c>
      <c r="AW242" s="14" t="s">
        <v>35</v>
      </c>
      <c r="AX242" s="14" t="s">
        <v>74</v>
      </c>
      <c r="AY242" s="243" t="s">
        <v>122</v>
      </c>
    </row>
    <row r="243" s="13" customFormat="1">
      <c r="A243" s="13"/>
      <c r="B243" s="222"/>
      <c r="C243" s="223"/>
      <c r="D243" s="224" t="s">
        <v>146</v>
      </c>
      <c r="E243" s="233" t="s">
        <v>19</v>
      </c>
      <c r="F243" s="225" t="s">
        <v>245</v>
      </c>
      <c r="G243" s="223"/>
      <c r="H243" s="226">
        <v>48.799999999999997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146</v>
      </c>
      <c r="AU243" s="232" t="s">
        <v>84</v>
      </c>
      <c r="AV243" s="13" t="s">
        <v>84</v>
      </c>
      <c r="AW243" s="13" t="s">
        <v>35</v>
      </c>
      <c r="AX243" s="13" t="s">
        <v>74</v>
      </c>
      <c r="AY243" s="232" t="s">
        <v>122</v>
      </c>
    </row>
    <row r="244" s="13" customFormat="1">
      <c r="A244" s="13"/>
      <c r="B244" s="222"/>
      <c r="C244" s="223"/>
      <c r="D244" s="224" t="s">
        <v>146</v>
      </c>
      <c r="E244" s="233" t="s">
        <v>19</v>
      </c>
      <c r="F244" s="225" t="s">
        <v>246</v>
      </c>
      <c r="G244" s="223"/>
      <c r="H244" s="226">
        <v>52.799999999999997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146</v>
      </c>
      <c r="AU244" s="232" t="s">
        <v>84</v>
      </c>
      <c r="AV244" s="13" t="s">
        <v>84</v>
      </c>
      <c r="AW244" s="13" t="s">
        <v>35</v>
      </c>
      <c r="AX244" s="13" t="s">
        <v>74</v>
      </c>
      <c r="AY244" s="232" t="s">
        <v>122</v>
      </c>
    </row>
    <row r="245" s="13" customFormat="1">
      <c r="A245" s="13"/>
      <c r="B245" s="222"/>
      <c r="C245" s="223"/>
      <c r="D245" s="224" t="s">
        <v>146</v>
      </c>
      <c r="E245" s="233" t="s">
        <v>19</v>
      </c>
      <c r="F245" s="225" t="s">
        <v>247</v>
      </c>
      <c r="G245" s="223"/>
      <c r="H245" s="226">
        <v>1.48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146</v>
      </c>
      <c r="AU245" s="232" t="s">
        <v>84</v>
      </c>
      <c r="AV245" s="13" t="s">
        <v>84</v>
      </c>
      <c r="AW245" s="13" t="s">
        <v>35</v>
      </c>
      <c r="AX245" s="13" t="s">
        <v>74</v>
      </c>
      <c r="AY245" s="232" t="s">
        <v>122</v>
      </c>
    </row>
    <row r="246" s="13" customFormat="1">
      <c r="A246" s="13"/>
      <c r="B246" s="222"/>
      <c r="C246" s="223"/>
      <c r="D246" s="224" t="s">
        <v>146</v>
      </c>
      <c r="E246" s="233" t="s">
        <v>19</v>
      </c>
      <c r="F246" s="225" t="s">
        <v>248</v>
      </c>
      <c r="G246" s="223"/>
      <c r="H246" s="226">
        <v>3.8399999999999999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146</v>
      </c>
      <c r="AU246" s="232" t="s">
        <v>84</v>
      </c>
      <c r="AV246" s="13" t="s">
        <v>84</v>
      </c>
      <c r="AW246" s="13" t="s">
        <v>35</v>
      </c>
      <c r="AX246" s="13" t="s">
        <v>74</v>
      </c>
      <c r="AY246" s="232" t="s">
        <v>122</v>
      </c>
    </row>
    <row r="247" s="13" customFormat="1">
      <c r="A247" s="13"/>
      <c r="B247" s="222"/>
      <c r="C247" s="223"/>
      <c r="D247" s="224" t="s">
        <v>146</v>
      </c>
      <c r="E247" s="233" t="s">
        <v>19</v>
      </c>
      <c r="F247" s="225" t="s">
        <v>249</v>
      </c>
      <c r="G247" s="223"/>
      <c r="H247" s="226">
        <v>-8.8800000000000008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2" t="s">
        <v>146</v>
      </c>
      <c r="AU247" s="232" t="s">
        <v>84</v>
      </c>
      <c r="AV247" s="13" t="s">
        <v>84</v>
      </c>
      <c r="AW247" s="13" t="s">
        <v>35</v>
      </c>
      <c r="AX247" s="13" t="s">
        <v>74</v>
      </c>
      <c r="AY247" s="232" t="s">
        <v>122</v>
      </c>
    </row>
    <row r="248" s="13" customFormat="1">
      <c r="A248" s="13"/>
      <c r="B248" s="222"/>
      <c r="C248" s="223"/>
      <c r="D248" s="224" t="s">
        <v>146</v>
      </c>
      <c r="E248" s="233" t="s">
        <v>19</v>
      </c>
      <c r="F248" s="225" t="s">
        <v>250</v>
      </c>
      <c r="G248" s="223"/>
      <c r="H248" s="226">
        <v>-3.5459999999999998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146</v>
      </c>
      <c r="AU248" s="232" t="s">
        <v>84</v>
      </c>
      <c r="AV248" s="13" t="s">
        <v>84</v>
      </c>
      <c r="AW248" s="13" t="s">
        <v>35</v>
      </c>
      <c r="AX248" s="13" t="s">
        <v>74</v>
      </c>
      <c r="AY248" s="232" t="s">
        <v>122</v>
      </c>
    </row>
    <row r="249" s="13" customFormat="1">
      <c r="A249" s="13"/>
      <c r="B249" s="222"/>
      <c r="C249" s="223"/>
      <c r="D249" s="224" t="s">
        <v>146</v>
      </c>
      <c r="E249" s="233" t="s">
        <v>19</v>
      </c>
      <c r="F249" s="225" t="s">
        <v>251</v>
      </c>
      <c r="G249" s="223"/>
      <c r="H249" s="226">
        <v>-2.25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146</v>
      </c>
      <c r="AU249" s="232" t="s">
        <v>84</v>
      </c>
      <c r="AV249" s="13" t="s">
        <v>84</v>
      </c>
      <c r="AW249" s="13" t="s">
        <v>35</v>
      </c>
      <c r="AX249" s="13" t="s">
        <v>74</v>
      </c>
      <c r="AY249" s="232" t="s">
        <v>122</v>
      </c>
    </row>
    <row r="250" s="14" customFormat="1">
      <c r="A250" s="14"/>
      <c r="B250" s="234"/>
      <c r="C250" s="235"/>
      <c r="D250" s="224" t="s">
        <v>146</v>
      </c>
      <c r="E250" s="236" t="s">
        <v>19</v>
      </c>
      <c r="F250" s="237" t="s">
        <v>191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3" t="s">
        <v>146</v>
      </c>
      <c r="AU250" s="243" t="s">
        <v>84</v>
      </c>
      <c r="AV250" s="14" t="s">
        <v>82</v>
      </c>
      <c r="AW250" s="14" t="s">
        <v>35</v>
      </c>
      <c r="AX250" s="14" t="s">
        <v>74</v>
      </c>
      <c r="AY250" s="243" t="s">
        <v>122</v>
      </c>
    </row>
    <row r="251" s="13" customFormat="1">
      <c r="A251" s="13"/>
      <c r="B251" s="222"/>
      <c r="C251" s="223"/>
      <c r="D251" s="224" t="s">
        <v>146</v>
      </c>
      <c r="E251" s="233" t="s">
        <v>19</v>
      </c>
      <c r="F251" s="225" t="s">
        <v>252</v>
      </c>
      <c r="G251" s="223"/>
      <c r="H251" s="226">
        <v>47.200000000000003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146</v>
      </c>
      <c r="AU251" s="232" t="s">
        <v>84</v>
      </c>
      <c r="AV251" s="13" t="s">
        <v>84</v>
      </c>
      <c r="AW251" s="13" t="s">
        <v>35</v>
      </c>
      <c r="AX251" s="13" t="s">
        <v>74</v>
      </c>
      <c r="AY251" s="232" t="s">
        <v>122</v>
      </c>
    </row>
    <row r="252" s="13" customFormat="1">
      <c r="A252" s="13"/>
      <c r="B252" s="222"/>
      <c r="C252" s="223"/>
      <c r="D252" s="224" t="s">
        <v>146</v>
      </c>
      <c r="E252" s="233" t="s">
        <v>19</v>
      </c>
      <c r="F252" s="225" t="s">
        <v>253</v>
      </c>
      <c r="G252" s="223"/>
      <c r="H252" s="226">
        <v>31.600000000000001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146</v>
      </c>
      <c r="AU252" s="232" t="s">
        <v>84</v>
      </c>
      <c r="AV252" s="13" t="s">
        <v>84</v>
      </c>
      <c r="AW252" s="13" t="s">
        <v>35</v>
      </c>
      <c r="AX252" s="13" t="s">
        <v>74</v>
      </c>
      <c r="AY252" s="232" t="s">
        <v>122</v>
      </c>
    </row>
    <row r="253" s="13" customFormat="1">
      <c r="A253" s="13"/>
      <c r="B253" s="222"/>
      <c r="C253" s="223"/>
      <c r="D253" s="224" t="s">
        <v>146</v>
      </c>
      <c r="E253" s="233" t="s">
        <v>19</v>
      </c>
      <c r="F253" s="225" t="s">
        <v>254</v>
      </c>
      <c r="G253" s="223"/>
      <c r="H253" s="226">
        <v>2.0800000000000001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146</v>
      </c>
      <c r="AU253" s="232" t="s">
        <v>84</v>
      </c>
      <c r="AV253" s="13" t="s">
        <v>84</v>
      </c>
      <c r="AW253" s="13" t="s">
        <v>35</v>
      </c>
      <c r="AX253" s="13" t="s">
        <v>74</v>
      </c>
      <c r="AY253" s="232" t="s">
        <v>122</v>
      </c>
    </row>
    <row r="254" s="13" customFormat="1">
      <c r="A254" s="13"/>
      <c r="B254" s="222"/>
      <c r="C254" s="223"/>
      <c r="D254" s="224" t="s">
        <v>146</v>
      </c>
      <c r="E254" s="233" t="s">
        <v>19</v>
      </c>
      <c r="F254" s="225" t="s">
        <v>255</v>
      </c>
      <c r="G254" s="223"/>
      <c r="H254" s="226">
        <v>2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146</v>
      </c>
      <c r="AU254" s="232" t="s">
        <v>84</v>
      </c>
      <c r="AV254" s="13" t="s">
        <v>84</v>
      </c>
      <c r="AW254" s="13" t="s">
        <v>35</v>
      </c>
      <c r="AX254" s="13" t="s">
        <v>74</v>
      </c>
      <c r="AY254" s="232" t="s">
        <v>122</v>
      </c>
    </row>
    <row r="255" s="13" customFormat="1">
      <c r="A255" s="13"/>
      <c r="B255" s="222"/>
      <c r="C255" s="223"/>
      <c r="D255" s="224" t="s">
        <v>146</v>
      </c>
      <c r="E255" s="233" t="s">
        <v>19</v>
      </c>
      <c r="F255" s="225" t="s">
        <v>256</v>
      </c>
      <c r="G255" s="223"/>
      <c r="H255" s="226">
        <v>0.5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2" t="s">
        <v>146</v>
      </c>
      <c r="AU255" s="232" t="s">
        <v>84</v>
      </c>
      <c r="AV255" s="13" t="s">
        <v>84</v>
      </c>
      <c r="AW255" s="13" t="s">
        <v>35</v>
      </c>
      <c r="AX255" s="13" t="s">
        <v>74</v>
      </c>
      <c r="AY255" s="232" t="s">
        <v>122</v>
      </c>
    </row>
    <row r="256" s="13" customFormat="1">
      <c r="A256" s="13"/>
      <c r="B256" s="222"/>
      <c r="C256" s="223"/>
      <c r="D256" s="224" t="s">
        <v>146</v>
      </c>
      <c r="E256" s="233" t="s">
        <v>19</v>
      </c>
      <c r="F256" s="225" t="s">
        <v>257</v>
      </c>
      <c r="G256" s="223"/>
      <c r="H256" s="226">
        <v>0.52000000000000002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146</v>
      </c>
      <c r="AU256" s="232" t="s">
        <v>84</v>
      </c>
      <c r="AV256" s="13" t="s">
        <v>84</v>
      </c>
      <c r="AW256" s="13" t="s">
        <v>35</v>
      </c>
      <c r="AX256" s="13" t="s">
        <v>74</v>
      </c>
      <c r="AY256" s="232" t="s">
        <v>122</v>
      </c>
    </row>
    <row r="257" s="13" customFormat="1">
      <c r="A257" s="13"/>
      <c r="B257" s="222"/>
      <c r="C257" s="223"/>
      <c r="D257" s="224" t="s">
        <v>146</v>
      </c>
      <c r="E257" s="233" t="s">
        <v>19</v>
      </c>
      <c r="F257" s="225" t="s">
        <v>258</v>
      </c>
      <c r="G257" s="223"/>
      <c r="H257" s="226">
        <v>-3.3799999999999999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2" t="s">
        <v>146</v>
      </c>
      <c r="AU257" s="232" t="s">
        <v>84</v>
      </c>
      <c r="AV257" s="13" t="s">
        <v>84</v>
      </c>
      <c r="AW257" s="13" t="s">
        <v>35</v>
      </c>
      <c r="AX257" s="13" t="s">
        <v>74</v>
      </c>
      <c r="AY257" s="232" t="s">
        <v>122</v>
      </c>
    </row>
    <row r="258" s="13" customFormat="1">
      <c r="A258" s="13"/>
      <c r="B258" s="222"/>
      <c r="C258" s="223"/>
      <c r="D258" s="224" t="s">
        <v>146</v>
      </c>
      <c r="E258" s="233" t="s">
        <v>19</v>
      </c>
      <c r="F258" s="225" t="s">
        <v>259</v>
      </c>
      <c r="G258" s="223"/>
      <c r="H258" s="226">
        <v>-1.7729999999999999</v>
      </c>
      <c r="I258" s="227"/>
      <c r="J258" s="223"/>
      <c r="K258" s="223"/>
      <c r="L258" s="228"/>
      <c r="M258" s="255"/>
      <c r="N258" s="256"/>
      <c r="O258" s="256"/>
      <c r="P258" s="256"/>
      <c r="Q258" s="256"/>
      <c r="R258" s="256"/>
      <c r="S258" s="256"/>
      <c r="T258" s="25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146</v>
      </c>
      <c r="AU258" s="232" t="s">
        <v>84</v>
      </c>
      <c r="AV258" s="13" t="s">
        <v>84</v>
      </c>
      <c r="AW258" s="13" t="s">
        <v>35</v>
      </c>
      <c r="AX258" s="13" t="s">
        <v>74</v>
      </c>
      <c r="AY258" s="232" t="s">
        <v>122</v>
      </c>
    </row>
    <row r="259" s="2" customFormat="1" ht="6.96" customHeight="1">
      <c r="A259" s="38"/>
      <c r="B259" s="59"/>
      <c r="C259" s="60"/>
      <c r="D259" s="60"/>
      <c r="E259" s="60"/>
      <c r="F259" s="60"/>
      <c r="G259" s="60"/>
      <c r="H259" s="60"/>
      <c r="I259" s="60"/>
      <c r="J259" s="60"/>
      <c r="K259" s="60"/>
      <c r="L259" s="44"/>
      <c r="M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</sheetData>
  <sheetProtection sheet="1" autoFilter="0" formatColumns="0" formatRows="0" objects="1" scenarios="1" spinCount="100000" saltValue="uRZKJaiikpH7BRZFraulhxfgwmWdlKQFvHDlq724RTGQdxYDCNFXpUesA5ZIod4+87Ks2yO6YEI7bkSNT+DvfQ==" hashValue="8DF/sNPt1h2gxEjQmogJs8ZjzpSzNI6YTBe/su+hlItFx/EsYo0mswEh2x5HLFOrnGt7CsbhKYmUl3aVlh0JPg==" algorithmName="SHA-512" password="CC35"/>
  <autoFilter ref="C92:K25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3_02/310235261"/>
    <hyperlink ref="F101" r:id="rId2" display="https://podminky.urs.cz/item/CS_URS_2023_02/612311131"/>
    <hyperlink ref="F103" r:id="rId3" display="https://podminky.urs.cz/item/CS_URS_2023_02/612321121"/>
    <hyperlink ref="F122" r:id="rId4" display="https://podminky.urs.cz/item/CS_URS_2023_02/619991011"/>
    <hyperlink ref="F128" r:id="rId5" display="https://podminky.urs.cz/item/CS_URS_2023_02/619995001"/>
    <hyperlink ref="F132" r:id="rId6" display="https://podminky.urs.cz/item/CS_URS_2023_02/949101111"/>
    <hyperlink ref="F135" r:id="rId7" display="https://podminky.urs.cz/item/CS_URS_2023_02/952901111"/>
    <hyperlink ref="F139" r:id="rId8" display="https://podminky.urs.cz/item/CS_URS_2023_02/998011003"/>
    <hyperlink ref="F143" r:id="rId9" display="https://podminky.urs.cz/item/CS_URS_2023_02/725829131"/>
    <hyperlink ref="F146" r:id="rId10" display="https://podminky.urs.cz/item/CS_URS_2023_02/998725103"/>
    <hyperlink ref="F150" r:id="rId11" display="https://podminky.urs.cz/item/CS_URS_2023_02/741372112"/>
    <hyperlink ref="F155" r:id="rId12" display="https://podminky.urs.cz/item/CS_URS_2023_02/998741103"/>
    <hyperlink ref="F158" r:id="rId13" display="https://podminky.urs.cz/item/CS_URS_2023_02/762511236"/>
    <hyperlink ref="F162" r:id="rId14" display="https://podminky.urs.cz/item/CS_URS_2023_02/998762103"/>
    <hyperlink ref="F165" r:id="rId15" display="https://podminky.urs.cz/item/CS_URS_2023_02/763131751"/>
    <hyperlink ref="F170" r:id="rId16" display="https://podminky.urs.cz/item/CS_URS_2023_02/763131752"/>
    <hyperlink ref="F175" r:id="rId17" display="https://podminky.urs.cz/item/CS_URS_2023_02/763431011"/>
    <hyperlink ref="F181" r:id="rId18" display="https://podminky.urs.cz/item/CS_URS_2023_02/998763102"/>
    <hyperlink ref="F186" r:id="rId19" display="https://podminky.urs.cz/item/CS_URS_2023_02/766660002"/>
    <hyperlink ref="F189" r:id="rId20" display="https://podminky.urs.cz/item/CS_URS_2023_02/998766103"/>
    <hyperlink ref="F192" r:id="rId21" display="https://podminky.urs.cz/item/CS_URS_2023_02/776221111"/>
    <hyperlink ref="F198" r:id="rId22" display="https://podminky.urs.cz/item/CS_URS_2023_02/776223112"/>
    <hyperlink ref="F205" r:id="rId23" display="https://podminky.urs.cz/item/CS_URS_2023_02/776221121"/>
    <hyperlink ref="F212" r:id="rId24" display="https://podminky.urs.cz/item/CS_URS_2023_02/776411111"/>
    <hyperlink ref="F218" r:id="rId25" display="https://podminky.urs.cz/item/CS_URS_2023_02/998776103"/>
    <hyperlink ref="F221" r:id="rId26" display="https://podminky.urs.cz/item/CS_URS_2023_02/783301303"/>
    <hyperlink ref="F225" r:id="rId27" display="https://podminky.urs.cz/item/CS_URS_2023_02/783314203"/>
    <hyperlink ref="F229" r:id="rId28" display="https://podminky.urs.cz/item/CS_URS_2023_02/783317105"/>
    <hyperlink ref="F233" r:id="rId29" display="https://podminky.urs.cz/item/CS_URS_2023_02/783324101"/>
    <hyperlink ref="F239" r:id="rId30" display="https://podminky.urs.cz/item/CS_URS_2023_02/784181121"/>
    <hyperlink ref="F241" r:id="rId31" display="https://podminky.urs.cz/item/CS_URS_2023_02/78421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ÚPRAVY UČEBNY GRAFICKÉHO DESIGNU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471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4. 7. 2023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ROUND((SUM(BE82:BE89)),  2)</f>
        <v>0</v>
      </c>
      <c r="G33" s="38"/>
      <c r="H33" s="38"/>
      <c r="I33" s="148">
        <v>0.20999999999999999</v>
      </c>
      <c r="J33" s="147">
        <f>ROUND(((SUM(BE82:BE89))*I33),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ROUND((SUM(BF82:BF89)),  2)</f>
        <v>0</v>
      </c>
      <c r="G34" s="38"/>
      <c r="H34" s="38"/>
      <c r="I34" s="148">
        <v>0.14999999999999999</v>
      </c>
      <c r="J34" s="147">
        <f>ROUND(((SUM(BF82:BF89))*I34),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ROUND((SUM(BG82:BG89)),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ROUND((SUM(BH82:BH89)),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ROUND((SUM(BI82:BI89)),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ÚPRAVY UČEBNY GRAFICKÉHO DESIGNU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L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Plzeň, Škroupova 13</v>
      </c>
      <c r="G52" s="40"/>
      <c r="H52" s="40"/>
      <c r="I52" s="32" t="s">
        <v>23</v>
      </c>
      <c r="J52" s="72" t="str">
        <f>IF(J12="","",J12)</f>
        <v>4. 7. 2023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Ing. Irena Potužáková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472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473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474</v>
      </c>
      <c r="E62" s="174"/>
      <c r="F62" s="174"/>
      <c r="G62" s="174"/>
      <c r="H62" s="174"/>
      <c r="I62" s="174"/>
      <c r="J62" s="175">
        <f>J87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107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ÚPRAVY UČEBNY GRAFICKÉHO DESIGNU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92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L - VRN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Plzeň, Škroupova 13</v>
      </c>
      <c r="G76" s="40"/>
      <c r="H76" s="40"/>
      <c r="I76" s="32" t="s">
        <v>23</v>
      </c>
      <c r="J76" s="72" t="str">
        <f>IF(J12="","",J12)</f>
        <v>4. 7. 2023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 xml:space="preserve">Integrovaná střední škola živnostenská </v>
      </c>
      <c r="G78" s="40"/>
      <c r="H78" s="40"/>
      <c r="I78" s="32" t="s">
        <v>32</v>
      </c>
      <c r="J78" s="36" t="str">
        <f>E21</f>
        <v>Planteam, Na Výsluní 630, Líně - Sulkov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30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Ing. Irena Potužáková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108</v>
      </c>
      <c r="D81" s="180" t="s">
        <v>59</v>
      </c>
      <c r="E81" s="180" t="s">
        <v>55</v>
      </c>
      <c r="F81" s="180" t="s">
        <v>56</v>
      </c>
      <c r="G81" s="180" t="s">
        <v>109</v>
      </c>
      <c r="H81" s="180" t="s">
        <v>110</v>
      </c>
      <c r="I81" s="180" t="s">
        <v>111</v>
      </c>
      <c r="J81" s="180" t="s">
        <v>96</v>
      </c>
      <c r="K81" s="181" t="s">
        <v>112</v>
      </c>
      <c r="L81" s="182"/>
      <c r="M81" s="92" t="s">
        <v>19</v>
      </c>
      <c r="N81" s="93" t="s">
        <v>44</v>
      </c>
      <c r="O81" s="93" t="s">
        <v>113</v>
      </c>
      <c r="P81" s="93" t="s">
        <v>114</v>
      </c>
      <c r="Q81" s="93" t="s">
        <v>115</v>
      </c>
      <c r="R81" s="93" t="s">
        <v>116</v>
      </c>
      <c r="S81" s="93" t="s">
        <v>117</v>
      </c>
      <c r="T81" s="94" t="s">
        <v>118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119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73</v>
      </c>
      <c r="AU82" s="17" t="s">
        <v>97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73</v>
      </c>
      <c r="E83" s="191" t="s">
        <v>89</v>
      </c>
      <c r="F83" s="191" t="s">
        <v>475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P84+P87</f>
        <v>0</v>
      </c>
      <c r="Q83" s="196"/>
      <c r="R83" s="197">
        <f>R84+R87</f>
        <v>0</v>
      </c>
      <c r="S83" s="196"/>
      <c r="T83" s="198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148</v>
      </c>
      <c r="AT83" s="200" t="s">
        <v>73</v>
      </c>
      <c r="AU83" s="200" t="s">
        <v>74</v>
      </c>
      <c r="AY83" s="199" t="s">
        <v>122</v>
      </c>
      <c r="BK83" s="201">
        <f>BK84+BK87</f>
        <v>0</v>
      </c>
    </row>
    <row r="84" s="12" customFormat="1" ht="22.8" customHeight="1">
      <c r="A84" s="12"/>
      <c r="B84" s="188"/>
      <c r="C84" s="189"/>
      <c r="D84" s="190" t="s">
        <v>73</v>
      </c>
      <c r="E84" s="202" t="s">
        <v>476</v>
      </c>
      <c r="F84" s="202" t="s">
        <v>477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SUM(P85:P86)</f>
        <v>0</v>
      </c>
      <c r="Q84" s="196"/>
      <c r="R84" s="197">
        <f>SUM(R85:R86)</f>
        <v>0</v>
      </c>
      <c r="S84" s="196"/>
      <c r="T84" s="198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148</v>
      </c>
      <c r="AT84" s="200" t="s">
        <v>73</v>
      </c>
      <c r="AU84" s="200" t="s">
        <v>82</v>
      </c>
      <c r="AY84" s="199" t="s">
        <v>122</v>
      </c>
      <c r="BK84" s="201">
        <f>SUM(BK85:BK86)</f>
        <v>0</v>
      </c>
    </row>
    <row r="85" s="2" customFormat="1" ht="16.5" customHeight="1">
      <c r="A85" s="38"/>
      <c r="B85" s="39"/>
      <c r="C85" s="204" t="s">
        <v>82</v>
      </c>
      <c r="D85" s="204" t="s">
        <v>85</v>
      </c>
      <c r="E85" s="205" t="s">
        <v>478</v>
      </c>
      <c r="F85" s="206" t="s">
        <v>477</v>
      </c>
      <c r="G85" s="207" t="s">
        <v>479</v>
      </c>
      <c r="H85" s="208">
        <v>1</v>
      </c>
      <c r="I85" s="209"/>
      <c r="J85" s="210">
        <f>ROUND(I85*H85,2)</f>
        <v>0</v>
      </c>
      <c r="K85" s="206" t="s">
        <v>480</v>
      </c>
      <c r="L85" s="44"/>
      <c r="M85" s="211" t="s">
        <v>19</v>
      </c>
      <c r="N85" s="212" t="s">
        <v>45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481</v>
      </c>
      <c r="AT85" s="215" t="s">
        <v>85</v>
      </c>
      <c r="AU85" s="215" t="s">
        <v>84</v>
      </c>
      <c r="AY85" s="17" t="s">
        <v>122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82</v>
      </c>
      <c r="BK85" s="216">
        <f>ROUND(I85*H85,2)</f>
        <v>0</v>
      </c>
      <c r="BL85" s="17" t="s">
        <v>481</v>
      </c>
      <c r="BM85" s="215" t="s">
        <v>482</v>
      </c>
    </row>
    <row r="86" s="2" customFormat="1">
      <c r="A86" s="38"/>
      <c r="B86" s="39"/>
      <c r="C86" s="40"/>
      <c r="D86" s="217" t="s">
        <v>131</v>
      </c>
      <c r="E86" s="40"/>
      <c r="F86" s="218" t="s">
        <v>483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131</v>
      </c>
      <c r="AU86" s="17" t="s">
        <v>84</v>
      </c>
    </row>
    <row r="87" s="12" customFormat="1" ht="22.8" customHeight="1">
      <c r="A87" s="12"/>
      <c r="B87" s="188"/>
      <c r="C87" s="189"/>
      <c r="D87" s="190" t="s">
        <v>73</v>
      </c>
      <c r="E87" s="202" t="s">
        <v>484</v>
      </c>
      <c r="F87" s="202" t="s">
        <v>485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SUM(P88:P89)</f>
        <v>0</v>
      </c>
      <c r="Q87" s="196"/>
      <c r="R87" s="197">
        <f>SUM(R88:R89)</f>
        <v>0</v>
      </c>
      <c r="S87" s="196"/>
      <c r="T87" s="198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148</v>
      </c>
      <c r="AT87" s="200" t="s">
        <v>73</v>
      </c>
      <c r="AU87" s="200" t="s">
        <v>82</v>
      </c>
      <c r="AY87" s="199" t="s">
        <v>122</v>
      </c>
      <c r="BK87" s="201">
        <f>SUM(BK88:BK89)</f>
        <v>0</v>
      </c>
    </row>
    <row r="88" s="2" customFormat="1" ht="16.5" customHeight="1">
      <c r="A88" s="38"/>
      <c r="B88" s="39"/>
      <c r="C88" s="204" t="s">
        <v>84</v>
      </c>
      <c r="D88" s="204" t="s">
        <v>85</v>
      </c>
      <c r="E88" s="205" t="s">
        <v>486</v>
      </c>
      <c r="F88" s="206" t="s">
        <v>487</v>
      </c>
      <c r="G88" s="207" t="s">
        <v>305</v>
      </c>
      <c r="H88" s="208">
        <v>24</v>
      </c>
      <c r="I88" s="209"/>
      <c r="J88" s="210">
        <f>ROUND(I88*H88,2)</f>
        <v>0</v>
      </c>
      <c r="K88" s="206" t="s">
        <v>480</v>
      </c>
      <c r="L88" s="44"/>
      <c r="M88" s="211" t="s">
        <v>19</v>
      </c>
      <c r="N88" s="212" t="s">
        <v>45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481</v>
      </c>
      <c r="AT88" s="215" t="s">
        <v>85</v>
      </c>
      <c r="AU88" s="215" t="s">
        <v>84</v>
      </c>
      <c r="AY88" s="17" t="s">
        <v>122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82</v>
      </c>
      <c r="BK88" s="216">
        <f>ROUND(I88*H88,2)</f>
        <v>0</v>
      </c>
      <c r="BL88" s="17" t="s">
        <v>481</v>
      </c>
      <c r="BM88" s="215" t="s">
        <v>488</v>
      </c>
    </row>
    <row r="89" s="2" customFormat="1">
      <c r="A89" s="38"/>
      <c r="B89" s="39"/>
      <c r="C89" s="40"/>
      <c r="D89" s="217" t="s">
        <v>131</v>
      </c>
      <c r="E89" s="40"/>
      <c r="F89" s="218" t="s">
        <v>489</v>
      </c>
      <c r="G89" s="40"/>
      <c r="H89" s="40"/>
      <c r="I89" s="219"/>
      <c r="J89" s="40"/>
      <c r="K89" s="40"/>
      <c r="L89" s="44"/>
      <c r="M89" s="268"/>
      <c r="N89" s="269"/>
      <c r="O89" s="270"/>
      <c r="P89" s="270"/>
      <c r="Q89" s="270"/>
      <c r="R89" s="270"/>
      <c r="S89" s="270"/>
      <c r="T89" s="271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131</v>
      </c>
      <c r="AU89" s="17" t="s">
        <v>84</v>
      </c>
    </row>
    <row r="90" s="2" customFormat="1" ht="6.96" customHeight="1">
      <c r="A90" s="38"/>
      <c r="B90" s="59"/>
      <c r="C90" s="60"/>
      <c r="D90" s="60"/>
      <c r="E90" s="60"/>
      <c r="F90" s="60"/>
      <c r="G90" s="60"/>
      <c r="H90" s="60"/>
      <c r="I90" s="60"/>
      <c r="J90" s="60"/>
      <c r="K90" s="60"/>
      <c r="L90" s="44"/>
      <c r="M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</sheetData>
  <sheetProtection sheet="1" autoFilter="0" formatColumns="0" formatRows="0" objects="1" scenarios="1" spinCount="100000" saltValue="C84QTNfrBs8GdCsBo1PnIvAD7V6KlYQaWTPs7L9aqzn2G+ZPqsPfOKuGrzgU0stkls3Gqb1Y61JWiFRVCGqqhw==" hashValue="uE+u/0+BDhEdCNCJpOTMfybyqxkDSWhlGBeNJduUSpKn/bXC20tBjB7bS0qSehBkBkxq+8XrxaJTphSu128k1w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030001000"/>
    <hyperlink ref="F89" r:id="rId2" display="https://podminky.urs.cz/item/CS_URS_2022_02/094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DESKTOP-CL8LJMA\User</dc:creator>
  <cp:lastModifiedBy>DESKTOP-CL8LJMA\User</cp:lastModifiedBy>
  <dcterms:created xsi:type="dcterms:W3CDTF">2023-07-06T15:14:46Z</dcterms:created>
  <dcterms:modified xsi:type="dcterms:W3CDTF">2023-07-06T15:14:56Z</dcterms:modified>
</cp:coreProperties>
</file>